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ca\Downloads\"/>
    </mc:Choice>
  </mc:AlternateContent>
  <xr:revisionPtr revIDLastSave="0" documentId="8_{218EADF0-54B5-4641-962D-37774DB3E62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U Calculator" sheetId="1" r:id="rId1"/>
  </sheets>
  <calcPr calcId="181029"/>
  <customWorkbookViews>
    <customWorkbookView name="Deer SU calculations" guid="{2FBD7236-B84C-45AF-83F5-254F78B58927}" maximized="1" windowWidth="1916" windowHeight="854" activeSheetId="1"/>
  </customWorkbookViews>
</workbook>
</file>

<file path=xl/calcChain.xml><?xml version="1.0" encoding="utf-8"?>
<calcChain xmlns="http://schemas.openxmlformats.org/spreadsheetml/2006/main">
  <c r="J42" i="1" l="1"/>
  <c r="J40" i="1"/>
  <c r="J39" i="1"/>
  <c r="J38" i="1"/>
  <c r="J37" i="1"/>
  <c r="J36" i="1"/>
  <c r="J35" i="1"/>
  <c r="J34" i="1"/>
  <c r="J33" i="1"/>
  <c r="J32" i="1"/>
  <c r="J31" i="1"/>
  <c r="C28" i="1" s="1"/>
  <c r="J28" i="1"/>
  <c r="J27" i="1"/>
  <c r="J26" i="1"/>
  <c r="J25" i="1"/>
  <c r="C26" i="1" s="1"/>
  <c r="D26" i="1"/>
  <c r="D25" i="1"/>
  <c r="D24" i="1"/>
  <c r="D28" i="1"/>
  <c r="D27" i="1"/>
  <c r="D23" i="1"/>
  <c r="C24" i="1" l="1"/>
  <c r="C30" i="1" s="1"/>
  <c r="C34" i="1" s="1"/>
</calcChain>
</file>

<file path=xl/sharedStrings.xml><?xml version="1.0" encoding="utf-8"?>
<sst xmlns="http://schemas.openxmlformats.org/spreadsheetml/2006/main" count="72" uniqueCount="46">
  <si>
    <t>Deer Stock Units Equivalents According to Age, Sex and Breed</t>
  </si>
  <si>
    <t>Breed</t>
  </si>
  <si>
    <t>R1</t>
  </si>
  <si>
    <t>R2</t>
  </si>
  <si>
    <t>R3</t>
  </si>
  <si>
    <t>M/A</t>
  </si>
  <si>
    <t>Hind</t>
  </si>
  <si>
    <t>Stag</t>
  </si>
  <si>
    <t>Hinds</t>
  </si>
  <si>
    <t>Velvet Stags</t>
  </si>
  <si>
    <t>Breeding Stags</t>
  </si>
  <si>
    <t>Fallow</t>
  </si>
  <si>
    <t>NZ Red</t>
  </si>
  <si>
    <t>European Red</t>
  </si>
  <si>
    <t>Hybrid (Red x Wapiti)</t>
  </si>
  <si>
    <t>Fiordland Wapiti</t>
  </si>
  <si>
    <t>Canadian Wapiti</t>
  </si>
  <si>
    <t>Total Deer Stock Units</t>
  </si>
  <si>
    <t>Total Cattle Stock Units</t>
  </si>
  <si>
    <t>Total Sheep Stock Units</t>
  </si>
  <si>
    <t>Total Stock Units</t>
  </si>
  <si>
    <t>Effective Hectares</t>
  </si>
  <si>
    <t>SU/Hectare</t>
  </si>
  <si>
    <t>Ewes</t>
  </si>
  <si>
    <t>Hoggets</t>
  </si>
  <si>
    <t>Wethers</t>
  </si>
  <si>
    <t>Rams</t>
  </si>
  <si>
    <t>M.A. Cows</t>
  </si>
  <si>
    <t>Heifers 2.5 Yr</t>
  </si>
  <si>
    <t>Heifers 1.5 Yr</t>
  </si>
  <si>
    <t>Heifers Weaner</t>
  </si>
  <si>
    <t>Bulls Weaner</t>
  </si>
  <si>
    <t>Steers Weaner</t>
  </si>
  <si>
    <t>Steers 1.5 Yr</t>
  </si>
  <si>
    <t>Steers 2.5 Yr</t>
  </si>
  <si>
    <t>Bull Beef 1.5 Yr+</t>
  </si>
  <si>
    <t>Bulls Breeding</t>
  </si>
  <si>
    <t>Grazing Dairy Cattle</t>
  </si>
  <si>
    <t>Source: Beef+LambNZ</t>
  </si>
  <si>
    <t>SU</t>
  </si>
  <si>
    <t xml:space="preserve">Sheep </t>
  </si>
  <si>
    <t>Beef Cattle</t>
  </si>
  <si>
    <t>head</t>
  </si>
  <si>
    <t>Enter deer numbers into cells</t>
  </si>
  <si>
    <t>Source: Deer Industry New Zealand</t>
  </si>
  <si>
    <t>Deer SU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</si>
</sst>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595051"/>
      <name val="Calibri"/>
      <family val="2"/>
      <scheme val="minor"/>
    </font>
    <font>
      <sz val="9"/>
      <color rgb="FF333333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Fill="1" applyBorder="1" applyProtection="1"/>
    <xf numFmtId="0" fontId="6" fillId="0" borderId="0" xfId="0" applyFont="1" applyProtection="1"/>
    <xf numFmtId="0" fontId="2" fillId="0" borderId="4" xfId="0" applyFont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Protection="1"/>
    <xf numFmtId="0" fontId="2" fillId="2" borderId="4" xfId="0" applyNumberFormat="1" applyFont="1" applyFill="1" applyBorder="1" applyAlignment="1" applyProtection="1">
      <alignment horizontal="right"/>
    </xf>
    <xf numFmtId="0" fontId="7" fillId="2" borderId="7" xfId="0" applyFont="1" applyFill="1" applyBorder="1" applyAlignment="1" applyProtection="1">
      <alignment vertical="top" wrapText="1"/>
    </xf>
    <xf numFmtId="0" fontId="7" fillId="2" borderId="8" xfId="0" applyFont="1" applyFill="1" applyBorder="1" applyAlignment="1" applyProtection="1">
      <alignment vertical="top" wrapText="1"/>
    </xf>
    <xf numFmtId="0" fontId="7" fillId="2" borderId="8" xfId="0" applyFont="1" applyFill="1" applyBorder="1" applyAlignment="1" applyProtection="1">
      <alignment horizontal="center" vertical="top" wrapText="1"/>
    </xf>
    <xf numFmtId="0" fontId="7" fillId="2" borderId="9" xfId="0" applyFont="1" applyFill="1" applyBorder="1" applyAlignment="1" applyProtection="1">
      <alignment horizontal="center" vertical="top" wrapText="1"/>
    </xf>
    <xf numFmtId="0" fontId="8" fillId="2" borderId="4" xfId="0" applyFont="1" applyFill="1" applyBorder="1" applyAlignment="1" applyProtection="1">
      <alignment horizontal="center" vertical="top" wrapText="1"/>
    </xf>
    <xf numFmtId="0" fontId="8" fillId="2" borderId="16" xfId="0" applyFont="1" applyFill="1" applyBorder="1" applyAlignment="1" applyProtection="1">
      <alignment horizontal="center" vertical="top" wrapText="1"/>
    </xf>
    <xf numFmtId="0" fontId="2" fillId="2" borderId="13" xfId="0" applyFont="1" applyFill="1" applyBorder="1" applyProtection="1"/>
    <xf numFmtId="0" fontId="2" fillId="2" borderId="0" xfId="0" applyFont="1" applyFill="1" applyBorder="1" applyProtection="1"/>
    <xf numFmtId="0" fontId="2" fillId="2" borderId="14" xfId="0" applyFont="1" applyFill="1" applyBorder="1" applyProtection="1">
      <protection locked="0"/>
    </xf>
    <xf numFmtId="0" fontId="2" fillId="2" borderId="4" xfId="0" applyNumberFormat="1" applyFont="1" applyFill="1" applyBorder="1" applyProtection="1"/>
    <xf numFmtId="0" fontId="2" fillId="2" borderId="1" xfId="1" applyNumberFormat="1" applyFont="1" applyFill="1" applyBorder="1" applyProtection="1"/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left" vertical="top" wrapText="1"/>
    </xf>
    <xf numFmtId="0" fontId="7" fillId="2" borderId="8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</xf>
    <xf numFmtId="0" fontId="8" fillId="2" borderId="15" xfId="0" applyFont="1" applyFill="1" applyBorder="1" applyAlignment="1" applyProtection="1">
      <alignment horizontal="left" vertical="top" wrapText="1"/>
    </xf>
    <xf numFmtId="0" fontId="8" fillId="2" borderId="16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6" fillId="2" borderId="17" xfId="0" applyFont="1" applyFill="1" applyBorder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left"/>
    </xf>
    <xf numFmtId="0" fontId="6" fillId="2" borderId="3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view="pageBreakPreview" zoomScaleNormal="100" zoomScaleSheetLayoutView="100" zoomScalePageLayoutView="200" workbookViewId="0">
      <selection activeCell="B16" sqref="B16"/>
    </sheetView>
  </sheetViews>
  <sheetFormatPr defaultColWidth="9" defaultRowHeight="14.4" x14ac:dyDescent="0.3"/>
  <cols>
    <col min="1" max="1" width="17" style="10" customWidth="1"/>
    <col min="2" max="9" width="9" style="10"/>
    <col min="10" max="10" width="8.77734375" style="10" customWidth="1"/>
    <col min="11" max="16384" width="9" style="10"/>
  </cols>
  <sheetData>
    <row r="1" spans="1:10" ht="15.6" x14ac:dyDescent="0.3">
      <c r="A1" s="61" t="s">
        <v>45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x14ac:dyDescent="0.3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60"/>
    </row>
    <row r="3" spans="1:10" x14ac:dyDescent="0.3">
      <c r="A3" s="20" t="s">
        <v>1</v>
      </c>
      <c r="B3" s="42" t="s">
        <v>2</v>
      </c>
      <c r="C3" s="42"/>
      <c r="D3" s="42" t="s">
        <v>3</v>
      </c>
      <c r="E3" s="42"/>
      <c r="F3" s="42" t="s">
        <v>4</v>
      </c>
      <c r="G3" s="42"/>
      <c r="H3" s="42" t="s">
        <v>5</v>
      </c>
      <c r="I3" s="42"/>
      <c r="J3" s="43"/>
    </row>
    <row r="4" spans="1:10" ht="24" x14ac:dyDescent="0.3">
      <c r="A4" s="21"/>
      <c r="B4" s="22" t="s">
        <v>6</v>
      </c>
      <c r="C4" s="23" t="s">
        <v>7</v>
      </c>
      <c r="D4" s="23" t="s">
        <v>6</v>
      </c>
      <c r="E4" s="23" t="s">
        <v>7</v>
      </c>
      <c r="F4" s="23" t="s">
        <v>6</v>
      </c>
      <c r="G4" s="23" t="s">
        <v>7</v>
      </c>
      <c r="H4" s="23" t="s">
        <v>8</v>
      </c>
      <c r="I4" s="23" t="s">
        <v>9</v>
      </c>
      <c r="J4" s="24" t="s">
        <v>10</v>
      </c>
    </row>
    <row r="5" spans="1:10" x14ac:dyDescent="0.3">
      <c r="A5" s="21" t="s">
        <v>11</v>
      </c>
      <c r="B5" s="22">
        <v>1</v>
      </c>
      <c r="C5" s="22">
        <v>1.2</v>
      </c>
      <c r="D5" s="22">
        <v>1.6</v>
      </c>
      <c r="E5" s="22">
        <v>1.6</v>
      </c>
      <c r="F5" s="22">
        <v>1.7</v>
      </c>
      <c r="G5" s="22">
        <v>1.9</v>
      </c>
      <c r="H5" s="22">
        <v>1.7</v>
      </c>
      <c r="I5" s="22">
        <v>1.9</v>
      </c>
      <c r="J5" s="25">
        <v>2.1</v>
      </c>
    </row>
    <row r="6" spans="1:10" x14ac:dyDescent="0.3">
      <c r="A6" s="21" t="s">
        <v>12</v>
      </c>
      <c r="B6" s="22">
        <v>1.5</v>
      </c>
      <c r="C6" s="22">
        <v>1.7</v>
      </c>
      <c r="D6" s="22">
        <v>2</v>
      </c>
      <c r="E6" s="22">
        <v>2.2999999999999998</v>
      </c>
      <c r="F6" s="22">
        <v>2</v>
      </c>
      <c r="G6" s="22">
        <v>3</v>
      </c>
      <c r="H6" s="22">
        <v>2.2000000000000002</v>
      </c>
      <c r="I6" s="22">
        <v>3.2</v>
      </c>
      <c r="J6" s="25">
        <v>3.5</v>
      </c>
    </row>
    <row r="7" spans="1:10" x14ac:dyDescent="0.3">
      <c r="A7" s="21" t="s">
        <v>13</v>
      </c>
      <c r="B7" s="22">
        <v>1.6</v>
      </c>
      <c r="C7" s="22">
        <v>1.8</v>
      </c>
      <c r="D7" s="22">
        <v>1.9</v>
      </c>
      <c r="E7" s="22">
        <v>2.5</v>
      </c>
      <c r="F7" s="22">
        <v>2.2000000000000002</v>
      </c>
      <c r="G7" s="22">
        <v>3.2</v>
      </c>
      <c r="H7" s="22">
        <v>2.4</v>
      </c>
      <c r="I7" s="22">
        <v>3.5</v>
      </c>
      <c r="J7" s="25">
        <v>3.8</v>
      </c>
    </row>
    <row r="8" spans="1:10" ht="15.75" customHeight="1" x14ac:dyDescent="0.3">
      <c r="A8" s="21" t="s">
        <v>14</v>
      </c>
      <c r="B8" s="22">
        <v>1.6</v>
      </c>
      <c r="C8" s="22">
        <v>1.8</v>
      </c>
      <c r="D8" s="22">
        <v>1.9</v>
      </c>
      <c r="E8" s="22">
        <v>2.5</v>
      </c>
      <c r="F8" s="22">
        <v>2.2000000000000002</v>
      </c>
      <c r="G8" s="22">
        <v>3.2</v>
      </c>
      <c r="H8" s="22">
        <v>2.4</v>
      </c>
      <c r="I8" s="22">
        <v>3.5</v>
      </c>
      <c r="J8" s="25">
        <v>3.8</v>
      </c>
    </row>
    <row r="9" spans="1:10" x14ac:dyDescent="0.3">
      <c r="A9" s="21" t="s">
        <v>15</v>
      </c>
      <c r="B9" s="22">
        <v>1.8</v>
      </c>
      <c r="C9" s="22">
        <v>2</v>
      </c>
      <c r="D9" s="22">
        <v>2.1</v>
      </c>
      <c r="E9" s="22">
        <v>2.7</v>
      </c>
      <c r="F9" s="22">
        <v>2.4</v>
      </c>
      <c r="G9" s="22">
        <v>3.5</v>
      </c>
      <c r="H9" s="22">
        <v>2.6</v>
      </c>
      <c r="I9" s="22">
        <v>3.8</v>
      </c>
      <c r="J9" s="25">
        <v>4</v>
      </c>
    </row>
    <row r="10" spans="1:10" ht="15" thickBot="1" x14ac:dyDescent="0.35">
      <c r="A10" s="26" t="s">
        <v>16</v>
      </c>
      <c r="B10" s="27">
        <v>2</v>
      </c>
      <c r="C10" s="27">
        <v>2.2000000000000002</v>
      </c>
      <c r="D10" s="27">
        <v>2.4</v>
      </c>
      <c r="E10" s="27">
        <v>2.9</v>
      </c>
      <c r="F10" s="27">
        <v>2.7</v>
      </c>
      <c r="G10" s="27">
        <v>3.9</v>
      </c>
      <c r="H10" s="27">
        <v>2.8</v>
      </c>
      <c r="I10" s="27">
        <v>4.2</v>
      </c>
      <c r="J10" s="28">
        <v>4.8</v>
      </c>
    </row>
    <row r="11" spans="1:10" ht="14.25" customHeight="1" x14ac:dyDescent="0.3">
      <c r="A11" s="46" t="s">
        <v>44</v>
      </c>
      <c r="B11" s="46"/>
      <c r="C11" s="46"/>
      <c r="D11" s="11"/>
      <c r="E11" s="12"/>
      <c r="F11" s="12"/>
      <c r="G11" s="12"/>
      <c r="H11" s="12"/>
      <c r="I11" s="12"/>
      <c r="J11" s="12"/>
    </row>
    <row r="12" spans="1:10" ht="15.75" customHeight="1" thickBot="1" x14ac:dyDescent="0.35">
      <c r="A12" s="13"/>
      <c r="B12" s="13"/>
      <c r="C12" s="13"/>
      <c r="D12" s="11"/>
      <c r="E12" s="12"/>
      <c r="F12" s="12"/>
      <c r="G12" s="12"/>
      <c r="H12" s="12"/>
      <c r="I12" s="12"/>
      <c r="J12" s="12"/>
    </row>
    <row r="13" spans="1:10" x14ac:dyDescent="0.3">
      <c r="A13" s="53" t="s">
        <v>43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0" x14ac:dyDescent="0.3">
      <c r="A14" s="20" t="s">
        <v>1</v>
      </c>
      <c r="B14" s="42" t="s">
        <v>2</v>
      </c>
      <c r="C14" s="42"/>
      <c r="D14" s="42" t="s">
        <v>3</v>
      </c>
      <c r="E14" s="42"/>
      <c r="F14" s="42" t="s">
        <v>4</v>
      </c>
      <c r="G14" s="42"/>
      <c r="H14" s="42" t="s">
        <v>5</v>
      </c>
      <c r="I14" s="42"/>
      <c r="J14" s="43"/>
    </row>
    <row r="15" spans="1:10" ht="24" x14ac:dyDescent="0.3">
      <c r="A15" s="21"/>
      <c r="B15" s="22" t="s">
        <v>6</v>
      </c>
      <c r="C15" s="23" t="s">
        <v>7</v>
      </c>
      <c r="D15" s="23" t="s">
        <v>6</v>
      </c>
      <c r="E15" s="23" t="s">
        <v>7</v>
      </c>
      <c r="F15" s="23" t="s">
        <v>6</v>
      </c>
      <c r="G15" s="23" t="s">
        <v>7</v>
      </c>
      <c r="H15" s="23" t="s">
        <v>8</v>
      </c>
      <c r="I15" s="23" t="s">
        <v>9</v>
      </c>
      <c r="J15" s="24" t="s">
        <v>10</v>
      </c>
    </row>
    <row r="16" spans="1:10" x14ac:dyDescent="0.3">
      <c r="A16" s="21" t="s">
        <v>11</v>
      </c>
      <c r="B16" s="2"/>
      <c r="C16" s="2"/>
      <c r="D16" s="2"/>
      <c r="E16" s="2"/>
      <c r="F16" s="2"/>
      <c r="G16" s="2"/>
      <c r="H16" s="2"/>
      <c r="I16" s="2"/>
      <c r="J16" s="3"/>
    </row>
    <row r="17" spans="1:10" x14ac:dyDescent="0.3">
      <c r="A17" s="21" t="s">
        <v>12</v>
      </c>
      <c r="B17" s="2"/>
      <c r="C17" s="2"/>
      <c r="D17" s="2"/>
      <c r="E17" s="2"/>
      <c r="F17" s="2"/>
      <c r="G17" s="2"/>
      <c r="H17" s="2"/>
      <c r="I17" s="2"/>
      <c r="J17" s="3"/>
    </row>
    <row r="18" spans="1:10" x14ac:dyDescent="0.3">
      <c r="A18" s="21" t="s">
        <v>13</v>
      </c>
      <c r="B18" s="2"/>
      <c r="C18" s="2"/>
      <c r="D18" s="2"/>
      <c r="E18" s="2"/>
      <c r="F18" s="2"/>
      <c r="G18" s="2"/>
      <c r="H18" s="2"/>
      <c r="I18" s="2"/>
      <c r="J18" s="3"/>
    </row>
    <row r="19" spans="1:10" ht="15.75" customHeight="1" x14ac:dyDescent="0.3">
      <c r="A19" s="21" t="s">
        <v>14</v>
      </c>
      <c r="B19" s="4"/>
      <c r="C19" s="4"/>
      <c r="D19" s="2"/>
      <c r="E19" s="2"/>
      <c r="F19" s="2"/>
      <c r="G19" s="2"/>
      <c r="H19" s="2"/>
      <c r="I19" s="2"/>
      <c r="J19" s="3"/>
    </row>
    <row r="20" spans="1:10" x14ac:dyDescent="0.3">
      <c r="A20" s="21" t="s">
        <v>15</v>
      </c>
      <c r="B20" s="2"/>
      <c r="C20" s="2"/>
      <c r="D20" s="2"/>
      <c r="E20" s="2"/>
      <c r="F20" s="2"/>
      <c r="G20" s="2"/>
      <c r="H20" s="2"/>
      <c r="I20" s="2"/>
      <c r="J20" s="3"/>
    </row>
    <row r="21" spans="1:10" ht="15" thickBot="1" x14ac:dyDescent="0.35">
      <c r="A21" s="26" t="s">
        <v>16</v>
      </c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3">
      <c r="A22" s="14"/>
      <c r="B22" s="14"/>
      <c r="C22" s="14"/>
      <c r="D22" s="15"/>
      <c r="E22" s="14"/>
      <c r="F22" s="14"/>
      <c r="G22" s="14"/>
      <c r="H22" s="14"/>
      <c r="I22" s="14"/>
      <c r="J22" s="16"/>
    </row>
    <row r="23" spans="1:10" ht="15" thickBot="1" x14ac:dyDescent="0.35">
      <c r="A23" s="14"/>
      <c r="B23" s="14"/>
      <c r="C23" s="14"/>
      <c r="D23" s="17">
        <f>(B16)+(C16*1.2)+(D16*1.6)+(E16*1.6)+(F16*1.7)+(G16*1.9)+(H16*1.7)+(I16*1.9)+(J16*2.1)</f>
        <v>0</v>
      </c>
      <c r="E23" s="14"/>
      <c r="F23" s="11"/>
      <c r="G23" s="11"/>
      <c r="H23" s="11"/>
      <c r="I23" s="11"/>
      <c r="J23" s="14"/>
    </row>
    <row r="24" spans="1:10" ht="15" thickBot="1" x14ac:dyDescent="0.35">
      <c r="A24" s="56" t="s">
        <v>17</v>
      </c>
      <c r="B24" s="57"/>
      <c r="C24" s="41">
        <f>SUM(D23:D28)</f>
        <v>0</v>
      </c>
      <c r="D24" s="17">
        <f>(B17*1.5)+(C17*1.7)+(D17*2)+(E17*2.3)+(F17*2)+(G17*3)+(H17*2.2)+(I17*3.2)+(J17*3.5)</f>
        <v>0</v>
      </c>
      <c r="E24" s="14"/>
      <c r="F24" s="31" t="s">
        <v>40</v>
      </c>
      <c r="G24" s="32"/>
      <c r="H24" s="33" t="s">
        <v>39</v>
      </c>
      <c r="I24" s="34" t="s">
        <v>42</v>
      </c>
      <c r="J24" s="14"/>
    </row>
    <row r="25" spans="1:10" x14ac:dyDescent="0.3">
      <c r="A25" s="18"/>
      <c r="B25" s="18"/>
      <c r="C25" s="14"/>
      <c r="D25" s="17">
        <f>(B18*1.6)+(C18*1.8)+(D18*1.9)+(E18*2.5)+(F18*2.2)+(G18*3.2)+(H18*2.4)+(I18*3.5)+(J18*3.8)</f>
        <v>0</v>
      </c>
      <c r="E25" s="14"/>
      <c r="F25" s="47" t="s">
        <v>23</v>
      </c>
      <c r="G25" s="48"/>
      <c r="H25" s="35">
        <v>1</v>
      </c>
      <c r="I25" s="8"/>
      <c r="J25" s="17">
        <f>I25</f>
        <v>0</v>
      </c>
    </row>
    <row r="26" spans="1:10" x14ac:dyDescent="0.3">
      <c r="A26" s="51" t="s">
        <v>19</v>
      </c>
      <c r="B26" s="52"/>
      <c r="C26" s="29">
        <f>SUM(J25:J28)</f>
        <v>0</v>
      </c>
      <c r="D26" s="17">
        <f>(B19*1.6)+(C19*1.8)+(D19*1.9)+(E19*2.5)+(F19*2.2)+(G19*3.2)+(H19*2.4)+(I19*3.5)+(J19*3.8)</f>
        <v>0</v>
      </c>
      <c r="E26" s="14"/>
      <c r="F26" s="47" t="s">
        <v>24</v>
      </c>
      <c r="G26" s="48"/>
      <c r="H26" s="35">
        <v>0.7</v>
      </c>
      <c r="I26" s="8"/>
      <c r="J26" s="17">
        <f>I26*0.7</f>
        <v>0</v>
      </c>
    </row>
    <row r="27" spans="1:10" x14ac:dyDescent="0.3">
      <c r="A27" s="18"/>
      <c r="B27" s="18"/>
      <c r="C27" s="14"/>
      <c r="D27" s="17">
        <f>(B20*1.8)+(C20*2)+(D20*2.1)+(E20*2.7)+(F20*2.4)+(G20*3.5)+(H20*2.6)+(I20*3.8)+(J20*4)</f>
        <v>0</v>
      </c>
      <c r="E27" s="14"/>
      <c r="F27" s="47" t="s">
        <v>25</v>
      </c>
      <c r="G27" s="48"/>
      <c r="H27" s="35">
        <v>0.7</v>
      </c>
      <c r="I27" s="8"/>
      <c r="J27" s="17">
        <f>I27*0.7</f>
        <v>0</v>
      </c>
    </row>
    <row r="28" spans="1:10" ht="15" thickBot="1" x14ac:dyDescent="0.35">
      <c r="A28" s="51" t="s">
        <v>18</v>
      </c>
      <c r="B28" s="52"/>
      <c r="C28" s="29">
        <f>SUM(J31:J42)</f>
        <v>0</v>
      </c>
      <c r="D28" s="17">
        <f>(B21*2)+(C21*2.2)+(D21*2.4)+(E21*2.9)+(F21*2.7)+(G21*3.9)+(H21*2.8)+(I21*4.2)+(J21*4.8)</f>
        <v>0</v>
      </c>
      <c r="E28" s="14"/>
      <c r="F28" s="49" t="s">
        <v>26</v>
      </c>
      <c r="G28" s="50"/>
      <c r="H28" s="36">
        <v>0.8</v>
      </c>
      <c r="I28" s="9"/>
      <c r="J28" s="17">
        <f>I28*0.8</f>
        <v>0</v>
      </c>
    </row>
    <row r="29" spans="1:10" ht="15" thickBot="1" x14ac:dyDescent="0.35">
      <c r="A29" s="18"/>
      <c r="B29" s="18"/>
      <c r="C29" s="14"/>
      <c r="D29" s="15"/>
      <c r="E29" s="14"/>
      <c r="F29" s="11"/>
      <c r="G29" s="11"/>
      <c r="H29" s="11"/>
      <c r="I29" s="12"/>
      <c r="J29" s="17"/>
    </row>
    <row r="30" spans="1:10" ht="15" customHeight="1" x14ac:dyDescent="0.3">
      <c r="A30" s="51" t="s">
        <v>20</v>
      </c>
      <c r="B30" s="52"/>
      <c r="C30" s="40">
        <f>C24+C28+C26</f>
        <v>0</v>
      </c>
      <c r="D30" s="14"/>
      <c r="E30" s="14"/>
      <c r="F30" s="44" t="s">
        <v>41</v>
      </c>
      <c r="G30" s="45"/>
      <c r="H30" s="33" t="s">
        <v>39</v>
      </c>
      <c r="I30" s="34" t="s">
        <v>42</v>
      </c>
      <c r="J30" s="17"/>
    </row>
    <row r="31" spans="1:10" x14ac:dyDescent="0.3">
      <c r="A31" s="18"/>
      <c r="B31" s="18"/>
      <c r="C31" s="14"/>
      <c r="D31" s="14"/>
      <c r="E31" s="14"/>
      <c r="F31" s="47" t="s">
        <v>27</v>
      </c>
      <c r="G31" s="48"/>
      <c r="H31" s="35">
        <v>5.5</v>
      </c>
      <c r="I31" s="8"/>
      <c r="J31" s="17">
        <f>I31*5.5</f>
        <v>0</v>
      </c>
    </row>
    <row r="32" spans="1:10" x14ac:dyDescent="0.3">
      <c r="A32" s="51" t="s">
        <v>21</v>
      </c>
      <c r="B32" s="52"/>
      <c r="C32" s="19"/>
      <c r="D32" s="14"/>
      <c r="E32" s="14"/>
      <c r="F32" s="47" t="s">
        <v>28</v>
      </c>
      <c r="G32" s="48"/>
      <c r="H32" s="35">
        <v>5.5</v>
      </c>
      <c r="I32" s="8"/>
      <c r="J32" s="17">
        <f>I32*5.5</f>
        <v>0</v>
      </c>
    </row>
    <row r="33" spans="1:10" x14ac:dyDescent="0.3">
      <c r="A33" s="18"/>
      <c r="B33" s="18"/>
      <c r="C33" s="7"/>
      <c r="D33" s="14"/>
      <c r="E33" s="14"/>
      <c r="F33" s="47" t="s">
        <v>29</v>
      </c>
      <c r="G33" s="48"/>
      <c r="H33" s="35">
        <v>4.4000000000000004</v>
      </c>
      <c r="I33" s="8"/>
      <c r="J33" s="17">
        <f>I33*4.4</f>
        <v>0</v>
      </c>
    </row>
    <row r="34" spans="1:10" x14ac:dyDescent="0.3">
      <c r="A34" s="51" t="s">
        <v>22</v>
      </c>
      <c r="B34" s="52"/>
      <c r="C34" s="30" t="str">
        <f>IFERROR(C30/C32,"0")</f>
        <v>0</v>
      </c>
      <c r="D34" s="14"/>
      <c r="E34" s="14"/>
      <c r="F34" s="47" t="s">
        <v>30</v>
      </c>
      <c r="G34" s="48"/>
      <c r="H34" s="35">
        <v>3.5</v>
      </c>
      <c r="I34" s="8"/>
      <c r="J34" s="17">
        <f>I34*3.5</f>
        <v>0</v>
      </c>
    </row>
    <row r="35" spans="1:10" x14ac:dyDescent="0.3">
      <c r="A35" s="14"/>
      <c r="B35" s="14"/>
      <c r="C35" s="14"/>
      <c r="D35" s="14"/>
      <c r="E35" s="14"/>
      <c r="F35" s="47" t="s">
        <v>31</v>
      </c>
      <c r="G35" s="48"/>
      <c r="H35" s="35">
        <v>4.5</v>
      </c>
      <c r="I35" s="8"/>
      <c r="J35" s="17">
        <f>I35*4.5</f>
        <v>0</v>
      </c>
    </row>
    <row r="36" spans="1:10" x14ac:dyDescent="0.3">
      <c r="A36" s="14"/>
      <c r="B36" s="14"/>
      <c r="C36" s="14"/>
      <c r="D36" s="14"/>
      <c r="E36" s="14"/>
      <c r="F36" s="47" t="s">
        <v>32</v>
      </c>
      <c r="G36" s="48"/>
      <c r="H36" s="35">
        <v>4.5</v>
      </c>
      <c r="I36" s="8"/>
      <c r="J36" s="17">
        <f>I36*4.5</f>
        <v>0</v>
      </c>
    </row>
    <row r="37" spans="1:10" x14ac:dyDescent="0.3">
      <c r="A37" s="14"/>
      <c r="B37" s="14"/>
      <c r="C37" s="14"/>
      <c r="D37" s="14"/>
      <c r="E37" s="14"/>
      <c r="F37" s="47" t="s">
        <v>33</v>
      </c>
      <c r="G37" s="48"/>
      <c r="H37" s="35">
        <v>5</v>
      </c>
      <c r="I37" s="8"/>
      <c r="J37" s="17">
        <f>I37*5</f>
        <v>0</v>
      </c>
    </row>
    <row r="38" spans="1:10" x14ac:dyDescent="0.3">
      <c r="A38" s="14"/>
      <c r="B38" s="14"/>
      <c r="C38" s="14"/>
      <c r="D38" s="14"/>
      <c r="E38" s="14"/>
      <c r="F38" s="47" t="s">
        <v>34</v>
      </c>
      <c r="G38" s="48"/>
      <c r="H38" s="35">
        <v>5.5</v>
      </c>
      <c r="I38" s="8"/>
      <c r="J38" s="17">
        <f>I38*5.5</f>
        <v>0</v>
      </c>
    </row>
    <row r="39" spans="1:10" x14ac:dyDescent="0.3">
      <c r="A39" s="14"/>
      <c r="B39" s="14"/>
      <c r="C39" s="14"/>
      <c r="D39" s="14"/>
      <c r="E39" s="14"/>
      <c r="F39" s="47" t="s">
        <v>35</v>
      </c>
      <c r="G39" s="48"/>
      <c r="H39" s="35">
        <v>5.5</v>
      </c>
      <c r="I39" s="8"/>
      <c r="J39" s="17">
        <f>I39*5.5</f>
        <v>0</v>
      </c>
    </row>
    <row r="40" spans="1:10" x14ac:dyDescent="0.3">
      <c r="A40" s="14"/>
      <c r="B40" s="14"/>
      <c r="C40" s="14"/>
      <c r="D40" s="14"/>
      <c r="E40" s="14"/>
      <c r="F40" s="47" t="s">
        <v>36</v>
      </c>
      <c r="G40" s="48"/>
      <c r="H40" s="35">
        <v>5.5</v>
      </c>
      <c r="I40" s="8"/>
      <c r="J40" s="17">
        <f>I40*5.5</f>
        <v>0</v>
      </c>
    </row>
    <row r="41" spans="1:10" x14ac:dyDescent="0.3">
      <c r="A41" s="14"/>
      <c r="B41" s="14"/>
      <c r="C41" s="14"/>
      <c r="D41" s="14"/>
      <c r="E41" s="14"/>
      <c r="F41" s="37"/>
      <c r="G41" s="38"/>
      <c r="H41" s="38"/>
      <c r="I41" s="39"/>
      <c r="J41" s="17"/>
    </row>
    <row r="42" spans="1:10" ht="15" thickBot="1" x14ac:dyDescent="0.35">
      <c r="A42" s="14"/>
      <c r="B42" s="14"/>
      <c r="C42" s="14"/>
      <c r="D42" s="14"/>
      <c r="E42" s="14"/>
      <c r="F42" s="49" t="s">
        <v>37</v>
      </c>
      <c r="G42" s="50"/>
      <c r="H42" s="36">
        <v>4.5</v>
      </c>
      <c r="I42" s="9"/>
      <c r="J42" s="17">
        <f>I42*4.5</f>
        <v>0</v>
      </c>
    </row>
    <row r="43" spans="1:10" x14ac:dyDescent="0.3">
      <c r="A43" s="14"/>
      <c r="B43" s="14"/>
      <c r="C43" s="14"/>
      <c r="D43" s="14"/>
      <c r="E43" s="14"/>
      <c r="F43" s="11" t="s">
        <v>38</v>
      </c>
      <c r="G43" s="11"/>
      <c r="H43" s="11"/>
      <c r="I43" s="1"/>
      <c r="J43" s="11"/>
    </row>
    <row r="44" spans="1:1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</row>
  </sheetData>
  <sheetProtection sheet="1" objects="1" scenarios="1" selectLockedCells="1"/>
  <customSheetViews>
    <customSheetView guid="{2FBD7236-B84C-45AF-83F5-254F78B58927}" scale="200" showPageBreaks="1" view="pageLayout">
      <selection activeCell="J45" sqref="A1:J45"/>
      <pageMargins left="0.25" right="0.25" top="0.75" bottom="0.75" header="0.3" footer="0.3"/>
      <pageSetup orientation="portrait" r:id="rId1"/>
    </customSheetView>
  </customSheetViews>
  <mergeCells count="34">
    <mergeCell ref="A1:J1"/>
    <mergeCell ref="B3:C3"/>
    <mergeCell ref="D3:E3"/>
    <mergeCell ref="F3:G3"/>
    <mergeCell ref="A2:J2"/>
    <mergeCell ref="B14:C14"/>
    <mergeCell ref="D14:E14"/>
    <mergeCell ref="F14:G14"/>
    <mergeCell ref="H14:J14"/>
    <mergeCell ref="F36:G36"/>
    <mergeCell ref="A32:B32"/>
    <mergeCell ref="A34:B34"/>
    <mergeCell ref="F31:G31"/>
    <mergeCell ref="F32:G32"/>
    <mergeCell ref="F33:G33"/>
    <mergeCell ref="F34:G34"/>
    <mergeCell ref="F42:G42"/>
    <mergeCell ref="F40:G40"/>
    <mergeCell ref="F39:G39"/>
    <mergeCell ref="F38:G38"/>
    <mergeCell ref="F37:G37"/>
    <mergeCell ref="H3:J3"/>
    <mergeCell ref="F30:G30"/>
    <mergeCell ref="A11:C11"/>
    <mergeCell ref="F35:G35"/>
    <mergeCell ref="F28:G28"/>
    <mergeCell ref="F27:G27"/>
    <mergeCell ref="F26:G26"/>
    <mergeCell ref="F25:G25"/>
    <mergeCell ref="A13:J13"/>
    <mergeCell ref="A24:B24"/>
    <mergeCell ref="A28:B28"/>
    <mergeCell ref="A26:B26"/>
    <mergeCell ref="A30:B30"/>
  </mergeCells>
  <pageMargins left="0.25" right="0.25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 Calculator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MoffatI</dc:creator>
  <cp:lastModifiedBy>Rebecca</cp:lastModifiedBy>
  <cp:lastPrinted>2016-09-20T01:06:53Z</cp:lastPrinted>
  <dcterms:created xsi:type="dcterms:W3CDTF">2016-09-19T23:08:08Z</dcterms:created>
  <dcterms:modified xsi:type="dcterms:W3CDTF">2021-05-26T03:27:04Z</dcterms:modified>
</cp:coreProperties>
</file>