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C:\Users\Rebecca\Downloads\"/>
    </mc:Choice>
  </mc:AlternateContent>
  <xr:revisionPtr revIDLastSave="0" documentId="8_{6491445D-E1D2-41F3-81C3-04C268D1375A}" xr6:coauthVersionLast="46" xr6:coauthVersionMax="46" xr10:uidLastSave="{00000000-0000-0000-0000-000000000000}"/>
  <workbookProtection lockStructure="1"/>
  <bookViews>
    <workbookView xWindow="-108" yWindow="-108" windowWidth="23256" windowHeight="12576" tabRatio="601" xr2:uid="{00000000-000D-0000-FFFF-FFFF00000000}"/>
  </bookViews>
  <sheets>
    <sheet name="Finishing" sheetId="16" r:id="rId1"/>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4" i="16" l="1"/>
  <c r="G52" i="16" s="1"/>
  <c r="B43" i="16"/>
  <c r="B59" i="16"/>
  <c r="G44" i="16" l="1"/>
  <c r="B62" i="16"/>
  <c r="B61" i="16"/>
  <c r="C61" i="16" s="1"/>
  <c r="B60" i="16"/>
  <c r="G48" i="16"/>
  <c r="B33" i="16" s="1"/>
  <c r="G43" i="16"/>
  <c r="G49" i="16"/>
  <c r="B50" i="16"/>
  <c r="B51" i="16"/>
  <c r="B52" i="16" s="1"/>
  <c r="G45" i="16"/>
  <c r="G50" i="16" s="1"/>
  <c r="B34" i="16" l="1"/>
  <c r="B35" i="16"/>
  <c r="G51" i="16"/>
  <c r="B37" i="16" s="1"/>
  <c r="C60" i="16"/>
  <c r="B29" i="16"/>
  <c r="B30" i="16" s="1"/>
  <c r="B32" i="16" s="1"/>
  <c r="C62" i="16"/>
  <c r="G55" i="16"/>
  <c r="B36" i="16" s="1"/>
  <c r="G57" i="16"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Gemma Jenkins</author>
  </authors>
  <commentList>
    <comment ref="B30" authorId="0" shapeId="0" xr:uid="{00000000-0006-0000-0000-000001000000}">
      <text>
        <r>
          <rPr>
            <sz val="9"/>
            <color rgb="FF000000"/>
            <rFont val="Tahoma"/>
            <family val="2"/>
          </rPr>
          <t xml:space="preserve">
</t>
        </r>
        <r>
          <rPr>
            <sz val="14"/>
            <color rgb="FF000000"/>
            <rFont val="Tahoma"/>
            <family val="2"/>
          </rPr>
          <t>This is the number of animals that are over 85kg by the 1st of November. This includes those that are killed and those that are retained for other purposes.</t>
        </r>
      </text>
    </comment>
    <comment ref="B31" authorId="0" shapeId="0" xr:uid="{00000000-0006-0000-0000-000002000000}">
      <text>
        <r>
          <rPr>
            <b/>
            <sz val="12"/>
            <color rgb="FF000000"/>
            <rFont val="Tahoma"/>
            <family val="2"/>
          </rPr>
          <t xml:space="preserve">
</t>
        </r>
        <r>
          <rPr>
            <sz val="12"/>
            <color rgb="FF000000"/>
            <rFont val="Tahoma"/>
            <family val="2"/>
          </rPr>
          <t>This is the percentage of finishing weaners killed for the chilled season (by 1st Nov). Finishing weaners is calculated from total weaners purchased/weaned at the start of the year/season less replacement hinds retained and spikers retained for mating and/or as velveting stags.</t>
        </r>
      </text>
    </comment>
    <comment ref="B32" authorId="0" shapeId="0" xr:uid="{00000000-0006-0000-0000-000003000000}">
      <text>
        <r>
          <rPr>
            <b/>
            <sz val="9"/>
            <color rgb="FF000000"/>
            <rFont val="Tahoma"/>
            <family val="2"/>
          </rPr>
          <t xml:space="preserve">
</t>
        </r>
        <r>
          <rPr>
            <sz val="14"/>
            <color rgb="FF000000"/>
            <rFont val="Tahoma"/>
            <family val="2"/>
          </rPr>
          <t>This is the percentage of total animals weaned/purchased at the start of the year which are &gt;85kg before 1st of Nov. They inlcude those killed and those retained as replacements/mating/velveting.</t>
        </r>
      </text>
    </comment>
    <comment ref="B45" authorId="0" shapeId="0" xr:uid="{00000000-0006-0000-0000-000004000000}">
      <text>
        <r>
          <rPr>
            <sz val="14"/>
            <color indexed="81"/>
            <rFont val="Arial"/>
            <family val="2"/>
          </rPr>
          <t>The number of animals that could be killed prior to 1 Nov but are retained for other purposes or killed at higher weight threshold. Required solely for benchmarking against industry KPIs.</t>
        </r>
      </text>
    </comment>
  </commentList>
</comments>
</file>

<file path=xl/sharedStrings.xml><?xml version="1.0" encoding="utf-8"?>
<sst xmlns="http://schemas.openxmlformats.org/spreadsheetml/2006/main" count="101" uniqueCount="93">
  <si>
    <t>**Required fields**</t>
  </si>
  <si>
    <t>Farm:</t>
  </si>
  <si>
    <t>Weaning/purchase year:</t>
  </si>
  <si>
    <t>How you're tracking for your finishing KPIs - no need to enter data in this section</t>
  </si>
  <si>
    <t>Finishing KPI's</t>
  </si>
  <si>
    <t>Actual</t>
  </si>
  <si>
    <t>Target</t>
  </si>
  <si>
    <t>Industry benchmark*</t>
  </si>
  <si>
    <t>Killed by 1 Nov. (chilled)</t>
  </si>
  <si>
    <t>&gt;85kg at 1 Nov. (chilled)</t>
  </si>
  <si>
    <t>Percentage of finishing weaners killed by 1 Nov</t>
  </si>
  <si>
    <t>Percentage &gt;85kg by 1 Nov</t>
  </si>
  <si>
    <t>70%</t>
  </si>
  <si>
    <t>56kgs</t>
  </si>
  <si>
    <t>Average Sale Date</t>
  </si>
  <si>
    <t>11 November</t>
  </si>
  <si>
    <t>Average Growth Rate g/d (based on 55% yield)</t>
  </si>
  <si>
    <t>Finishing Margin (per head purchased)</t>
  </si>
  <si>
    <t>Summary data - optional to enter data in this section</t>
  </si>
  <si>
    <t>Animal numbers</t>
  </si>
  <si>
    <t>Summary of animals weaned/purchased</t>
  </si>
  <si>
    <t>Number weaned/purchased</t>
  </si>
  <si>
    <t>Average weight</t>
  </si>
  <si>
    <t xml:space="preserve">Number killed </t>
  </si>
  <si>
    <t>Average start price/head</t>
  </si>
  <si>
    <t>Average weaning/purchase date</t>
  </si>
  <si>
    <t>Number of replacement hinds retained</t>
  </si>
  <si>
    <t>Number of spikers retained for mating</t>
  </si>
  <si>
    <t>Summary of kill information</t>
  </si>
  <si>
    <t>Number of spikers retained as velveting stags</t>
  </si>
  <si>
    <t>Average carcass weight</t>
  </si>
  <si>
    <t>Yearlings on hand at last count (n)</t>
  </si>
  <si>
    <t>Average kill date</t>
  </si>
  <si>
    <t>Weaners carried over (% of weaned/purchased)</t>
  </si>
  <si>
    <t>Average days to finish</t>
  </si>
  <si>
    <t>Missing and deaths (n)</t>
  </si>
  <si>
    <t>Average price/head (net)</t>
  </si>
  <si>
    <t>Missing and deaths (% of weaned/purchased)</t>
  </si>
  <si>
    <t>Average $/kg net</t>
  </si>
  <si>
    <t>Velvet income</t>
  </si>
  <si>
    <t>Other</t>
  </si>
  <si>
    <t>Total income from Spiker Velvet</t>
  </si>
  <si>
    <t>Average growth rate (wean-slaughter)</t>
  </si>
  <si>
    <t>Yearlings on hand (est value) $/head</t>
  </si>
  <si>
    <t>Finishing margin (per head purchased)</t>
  </si>
  <si>
    <t>Recorded year</t>
  </si>
  <si>
    <t>November info start</t>
  </si>
  <si>
    <t>May info end</t>
  </si>
  <si>
    <t>November for year</t>
  </si>
  <si>
    <t>Data input - add your data in this section</t>
  </si>
  <si>
    <t>Weaning/Purchase Info</t>
  </si>
  <si>
    <t>Example</t>
  </si>
  <si>
    <t>lot 1</t>
  </si>
  <si>
    <t>lot 2</t>
  </si>
  <si>
    <t>lot 3</t>
  </si>
  <si>
    <t>lot 4</t>
  </si>
  <si>
    <t>lot 5</t>
  </si>
  <si>
    <t>lot 6</t>
  </si>
  <si>
    <t>lot 7</t>
  </si>
  <si>
    <t>lot 8</t>
  </si>
  <si>
    <t>lot 9</t>
  </si>
  <si>
    <t>lot 10</t>
  </si>
  <si>
    <t>Date (Weaning or Purchase)</t>
  </si>
  <si>
    <t>Number</t>
  </si>
  <si>
    <t>Weight (Sample wt adequate)</t>
  </si>
  <si>
    <t>Start Price/Head</t>
  </si>
  <si>
    <t>Kill information</t>
  </si>
  <si>
    <t>kill 1</t>
  </si>
  <si>
    <t>kill 2</t>
  </si>
  <si>
    <t>kill 3</t>
  </si>
  <si>
    <t>kill 4</t>
  </si>
  <si>
    <t>kill 5</t>
  </si>
  <si>
    <t>kill 6</t>
  </si>
  <si>
    <t>kill 7</t>
  </si>
  <si>
    <t>kill 8</t>
  </si>
  <si>
    <t>kill 9</t>
  </si>
  <si>
    <t>kill 10</t>
  </si>
  <si>
    <t>Number Killed</t>
  </si>
  <si>
    <t>Average Carcass Weight</t>
  </si>
  <si>
    <t>Kill date^</t>
  </si>
  <si>
    <t>$/kg net</t>
  </si>
  <si>
    <t>^ If this remains red, check dates are not out of range (1st May of weaning/purchase year to 30th April following year)</t>
  </si>
  <si>
    <t>Notes for Season:</t>
  </si>
  <si>
    <t>*Average of DPT data for Spring Finish High Growth BV deer</t>
  </si>
  <si>
    <t>Please fill out all rows when completing a column (within either weaning/purchase info table or kill information table). Each row is required to calculate finishing KPIs. Complete finishing KPIs can be calculated once information is added into both weaning/purchase info table and kill information table. Kill date will show as red if date is outside of 1st May of weaning/purchase year to 30th April the following year - the information will still be used to calculate KPIs and data summaries but this is a flag to check kill date is correct.</t>
  </si>
  <si>
    <t>As of 1st Nov, how many animals do you have on hand above 85kgs*</t>
  </si>
  <si>
    <t>Actual values are calculated from your input data and cannot be manually altered (grey cells). Target values can be entered optionally. Hover over cells with red mark to read additional comments.</t>
  </si>
  <si>
    <r>
      <t xml:space="preserve">Grey cells are calculated from your input data and cannot be manually altered. </t>
    </r>
    <r>
      <rPr>
        <i/>
        <sz val="10"/>
        <color rgb="FF00B050"/>
        <rFont val="Arial"/>
        <family val="2"/>
      </rPr>
      <t>Additional data</t>
    </r>
    <r>
      <rPr>
        <i/>
        <sz val="10"/>
        <rFont val="Arial"/>
        <family val="2"/>
      </rPr>
      <t xml:space="preserve"> can be manually entered into white cells to better inform KPI and summary data calculations. Text describing additional data fields will remain green until data has been entered in corresponding white cell.</t>
    </r>
  </si>
  <si>
    <t>Venison Finishing Performance</t>
  </si>
  <si>
    <t>Use this sheet to calculate Average Carcass Weight, Average Kill Date and % killed in the chilled season.   Compare to industry benchmarks for good performance.</t>
  </si>
  <si>
    <t xml:space="preserve">How is your venison finishing performance?  What are your venison production targets? </t>
  </si>
  <si>
    <t>Average Days to Finish (from weaning/purchase)</t>
  </si>
  <si>
    <t>200g/day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</si>
</sst>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7" formatCode="&quot;$&quot;#,##0.00;\-&quot;$&quot;#,##0.00"/>
    <numFmt numFmtId="43" formatCode="_-* #,##0.00_-;\-* #,##0.00_-;_-* &quot;-&quot;??_-;_-@_-"/>
    <numFmt numFmtId="164" formatCode="_(* #,##0.00_);_(* \(#,##0.00\);_(* &quot;-&quot;??_);_(@_)"/>
    <numFmt numFmtId="165" formatCode="0.0"/>
    <numFmt numFmtId="166" formatCode="&quot;$&quot;#,##0"/>
  </numFmts>
  <fonts count="37" x14ac:knownFonts="1">
    <font>
      <sz val="10"/>
      <name val="Arial"/>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sz val="12"/>
      <name val="Arial"/>
      <family val="2"/>
    </font>
    <font>
      <b/>
      <sz val="16"/>
      <name val="Arial"/>
      <family val="2"/>
    </font>
    <font>
      <b/>
      <sz val="14"/>
      <name val="Arial"/>
      <family val="2"/>
    </font>
    <font>
      <sz val="10"/>
      <name val="Arial"/>
      <family val="2"/>
    </font>
    <font>
      <sz val="16"/>
      <name val="Arial"/>
      <family val="2"/>
    </font>
    <font>
      <sz val="14"/>
      <name val="Arial"/>
      <family val="2"/>
    </font>
    <font>
      <i/>
      <sz val="12"/>
      <name val="Arial"/>
      <family val="2"/>
    </font>
    <font>
      <sz val="8"/>
      <name val="Arial"/>
      <family val="2"/>
    </font>
    <font>
      <sz val="11"/>
      <color theme="0"/>
      <name val="Calibri"/>
      <family val="2"/>
      <scheme val="minor"/>
    </font>
    <font>
      <b/>
      <sz val="16"/>
      <color theme="1"/>
      <name val="Arial"/>
      <family val="2"/>
    </font>
    <font>
      <sz val="12"/>
      <name val="Arial"/>
      <family val="2"/>
    </font>
    <font>
      <u/>
      <sz val="10"/>
      <name val="Arial"/>
      <family val="2"/>
    </font>
    <font>
      <sz val="12"/>
      <name val="Calibri"/>
      <family val="2"/>
      <scheme val="minor"/>
    </font>
    <font>
      <sz val="12"/>
      <color theme="1"/>
      <name val="Arial"/>
      <family val="2"/>
    </font>
    <font>
      <b/>
      <i/>
      <sz val="16"/>
      <name val="Arial"/>
      <family val="2"/>
    </font>
    <font>
      <b/>
      <i/>
      <sz val="16"/>
      <color rgb="FFFF0000"/>
      <name val="Arial"/>
      <family val="2"/>
    </font>
    <font>
      <b/>
      <sz val="22"/>
      <color theme="1"/>
      <name val="Arial"/>
      <family val="2"/>
    </font>
    <font>
      <i/>
      <sz val="10"/>
      <name val="Arial"/>
      <family val="2"/>
    </font>
    <font>
      <b/>
      <sz val="10"/>
      <color rgb="FFFF0000"/>
      <name val="Arial"/>
      <family val="2"/>
    </font>
    <font>
      <i/>
      <sz val="10"/>
      <color rgb="FF00B050"/>
      <name val="Arial"/>
      <family val="2"/>
    </font>
    <font>
      <sz val="9"/>
      <name val="Arial"/>
      <family val="2"/>
    </font>
    <font>
      <sz val="14"/>
      <color indexed="81"/>
      <name val="Arial"/>
      <family val="2"/>
    </font>
    <font>
      <b/>
      <sz val="10"/>
      <name val="Arial"/>
      <family val="2"/>
    </font>
    <font>
      <sz val="9"/>
      <color rgb="FF000000"/>
      <name val="Tahoma"/>
      <family val="2"/>
    </font>
    <font>
      <sz val="14"/>
      <color rgb="FF000000"/>
      <name val="Tahoma"/>
      <family val="2"/>
    </font>
    <font>
      <b/>
      <sz val="12"/>
      <color rgb="FF000000"/>
      <name val="Tahoma"/>
      <family val="2"/>
    </font>
    <font>
      <sz val="12"/>
      <color rgb="FF000000"/>
      <name val="Tahoma"/>
      <family val="2"/>
    </font>
    <font>
      <b/>
      <sz val="9"/>
      <color rgb="FF000000"/>
      <name val="Tahoma"/>
      <family val="2"/>
    </font>
    <font>
      <b/>
      <sz val="12"/>
      <color theme="1"/>
      <name val="Arial"/>
      <family val="2"/>
    </font>
    <font>
      <b/>
      <sz val="11"/>
      <name val="Arial"/>
      <family val="2"/>
    </font>
    <font>
      <sz val="1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14999847407452621"/>
        <bgColor indexed="9"/>
      </patternFill>
    </fill>
    <fill>
      <patternFill patternType="solid">
        <fgColor theme="0"/>
        <bgColor indexed="64"/>
      </patternFill>
    </fill>
    <fill>
      <patternFill patternType="solid">
        <fgColor theme="5"/>
      </patternFill>
    </fill>
    <fill>
      <patternFill patternType="solid">
        <fgColor theme="5" tint="0.79998168889431442"/>
        <bgColor indexed="65"/>
      </patternFill>
    </fill>
    <fill>
      <patternFill patternType="solid">
        <fgColor theme="5" tint="0.79998168889431442"/>
        <bgColor indexed="64"/>
      </patternFill>
    </fill>
    <fill>
      <patternFill patternType="solid">
        <fgColor theme="0"/>
        <bgColor indexed="9"/>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indexed="9"/>
      </patternFill>
    </fill>
    <fill>
      <patternFill patternType="solid">
        <fgColor theme="8" tint="0.79998168889431442"/>
        <bgColor indexed="64"/>
      </patternFill>
    </fill>
  </fills>
  <borders count="47">
    <border>
      <left/>
      <right/>
      <top/>
      <bottom/>
      <diagonal/>
    </border>
    <border>
      <left/>
      <right/>
      <top style="double">
        <color indexed="0"/>
      </top>
      <bottom/>
      <diagonal/>
    </border>
    <border>
      <left/>
      <right/>
      <top style="medium">
        <color auto="1"/>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right/>
      <top style="thin">
        <color auto="1"/>
      </top>
      <bottom style="medium">
        <color indexed="64"/>
      </bottom>
      <diagonal/>
    </border>
    <border>
      <left style="medium">
        <color indexed="64"/>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s>
  <cellStyleXfs count="23">
    <xf numFmtId="0" fontId="0" fillId="0" borderId="0">
      <alignment vertical="top"/>
    </xf>
    <xf numFmtId="3" fontId="9" fillId="0" borderId="0" applyFont="0" applyFill="0" applyBorder="0" applyAlignment="0" applyProtection="0"/>
    <xf numFmtId="7"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0" fontId="3" fillId="0" borderId="0" applyNumberFormat="0" applyFont="0" applyFill="0" applyAlignment="0" applyProtection="0"/>
    <xf numFmtId="0" fontId="4" fillId="0" borderId="0" applyNumberFormat="0" applyFont="0" applyFill="0" applyAlignment="0" applyProtection="0"/>
    <xf numFmtId="10" fontId="9" fillId="0" borderId="0" applyFont="0" applyFill="0" applyBorder="0" applyAlignment="0" applyProtection="0"/>
    <xf numFmtId="0" fontId="9" fillId="0" borderId="1" applyNumberFormat="0" applyFont="0" applyBorder="0" applyAlignment="0" applyProtection="0"/>
    <xf numFmtId="0" fontId="14" fillId="5" borderId="0" applyNumberFormat="0" applyBorder="0" applyAlignment="0" applyProtection="0"/>
    <xf numFmtId="0" fontId="2" fillId="6" borderId="0" applyNumberFormat="0" applyBorder="0" applyAlignment="0" applyProtection="0"/>
    <xf numFmtId="0" fontId="5" fillId="0" borderId="0">
      <alignment vertical="top"/>
    </xf>
    <xf numFmtId="3" fontId="5" fillId="0" borderId="0" applyFont="0" applyFill="0" applyBorder="0" applyAlignment="0" applyProtection="0"/>
    <xf numFmtId="7"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10" fontId="5" fillId="0" borderId="0" applyFont="0" applyFill="0" applyBorder="0" applyAlignment="0" applyProtection="0"/>
    <xf numFmtId="0" fontId="5" fillId="0" borderId="1" applyNumberFormat="0" applyFont="0" applyBorder="0" applyAlignment="0" applyProtection="0"/>
    <xf numFmtId="43" fontId="5" fillId="0" borderId="0" applyFont="0" applyFill="0" applyBorder="0" applyAlignment="0" applyProtection="0"/>
    <xf numFmtId="0" fontId="1" fillId="6" borderId="0" applyNumberFormat="0" applyBorder="0" applyAlignment="0" applyProtection="0"/>
    <xf numFmtId="164" fontId="36" fillId="0" borderId="0" applyFont="0" applyFill="0" applyBorder="0" applyAlignment="0" applyProtection="0"/>
  </cellStyleXfs>
  <cellXfs count="208">
    <xf numFmtId="0" fontId="0" fillId="0" borderId="0" xfId="0" applyAlignment="1"/>
    <xf numFmtId="0" fontId="6" fillId="0" borderId="0" xfId="0" applyFont="1" applyFill="1" applyBorder="1" applyAlignment="1" applyProtection="1"/>
    <xf numFmtId="0" fontId="6" fillId="2" borderId="5" xfId="0" applyFont="1" applyFill="1" applyBorder="1" applyAlignment="1" applyProtection="1"/>
    <xf numFmtId="0" fontId="6" fillId="0" borderId="11" xfId="0" applyFont="1" applyFill="1" applyBorder="1" applyAlignment="1" applyProtection="1">
      <protection locked="0"/>
    </xf>
    <xf numFmtId="0" fontId="6" fillId="0" borderId="15" xfId="0" applyFont="1" applyFill="1" applyBorder="1" applyAlignment="1" applyProtection="1">
      <protection locked="0"/>
    </xf>
    <xf numFmtId="0" fontId="11" fillId="0" borderId="0" xfId="0" applyFont="1" applyFill="1" applyBorder="1" applyAlignment="1" applyProtection="1"/>
    <xf numFmtId="0" fontId="6" fillId="4" borderId="0" xfId="0" applyFont="1" applyFill="1" applyAlignment="1" applyProtection="1"/>
    <xf numFmtId="0" fontId="16" fillId="0" borderId="0" xfId="0" applyFont="1" applyAlignment="1" applyProtection="1"/>
    <xf numFmtId="0" fontId="16" fillId="4" borderId="0" xfId="0" applyFont="1" applyFill="1" applyAlignment="1" applyProtection="1"/>
    <xf numFmtId="0" fontId="6" fillId="8" borderId="0" xfId="0" applyFont="1" applyFill="1" applyBorder="1" applyAlignment="1" applyProtection="1"/>
    <xf numFmtId="0" fontId="6" fillId="8" borderId="0" xfId="0" applyNumberFormat="1" applyFont="1" applyFill="1" applyBorder="1" applyAlignment="1" applyProtection="1"/>
    <xf numFmtId="0" fontId="6" fillId="4" borderId="16" xfId="0" applyFont="1" applyFill="1" applyBorder="1" applyAlignment="1" applyProtection="1"/>
    <xf numFmtId="0" fontId="6" fillId="4" borderId="0" xfId="0" applyFont="1" applyFill="1" applyBorder="1" applyAlignment="1" applyProtection="1"/>
    <xf numFmtId="166" fontId="6" fillId="0" borderId="22" xfId="0" applyNumberFormat="1" applyFont="1" applyFill="1" applyBorder="1" applyAlignment="1" applyProtection="1">
      <protection locked="0"/>
    </xf>
    <xf numFmtId="0" fontId="6" fillId="0" borderId="33" xfId="0" applyFont="1" applyFill="1" applyBorder="1" applyAlignment="1" applyProtection="1">
      <protection locked="0"/>
    </xf>
    <xf numFmtId="0" fontId="6" fillId="2" borderId="33" xfId="0" applyFont="1" applyFill="1" applyBorder="1" applyAlignment="1" applyProtection="1"/>
    <xf numFmtId="0" fontId="6" fillId="0" borderId="36" xfId="0" applyFont="1" applyFill="1" applyBorder="1" applyAlignment="1" applyProtection="1">
      <protection locked="0"/>
    </xf>
    <xf numFmtId="0" fontId="6" fillId="0" borderId="34" xfId="0" applyFont="1" applyFill="1" applyBorder="1" applyAlignment="1" applyProtection="1">
      <protection locked="0"/>
    </xf>
    <xf numFmtId="0" fontId="6" fillId="2" borderId="34" xfId="0" applyFont="1" applyFill="1" applyBorder="1" applyAlignment="1" applyProtection="1"/>
    <xf numFmtId="14" fontId="6" fillId="0" borderId="33" xfId="0" applyNumberFormat="1" applyFont="1" applyFill="1" applyBorder="1" applyAlignment="1" applyProtection="1">
      <protection locked="0"/>
    </xf>
    <xf numFmtId="166" fontId="19" fillId="7" borderId="22" xfId="11" applyNumberFormat="1" applyFont="1" applyFill="1" applyBorder="1" applyAlignment="1" applyProtection="1"/>
    <xf numFmtId="0" fontId="19" fillId="6" borderId="34" xfId="11" applyFont="1" applyBorder="1" applyAlignment="1" applyProtection="1"/>
    <xf numFmtId="0" fontId="7" fillId="3" borderId="0" xfId="0" applyFont="1" applyFill="1" applyBorder="1" applyAlignment="1" applyProtection="1">
      <alignment horizontal="right"/>
    </xf>
    <xf numFmtId="14" fontId="6" fillId="8" borderId="0" xfId="0" applyNumberFormat="1" applyFont="1" applyFill="1" applyBorder="1" applyAlignment="1" applyProtection="1"/>
    <xf numFmtId="0" fontId="8" fillId="0" borderId="0" xfId="0" applyFont="1" applyFill="1" applyBorder="1" applyAlignment="1" applyProtection="1"/>
    <xf numFmtId="1" fontId="6" fillId="2" borderId="27" xfId="0" applyNumberFormat="1" applyFont="1" applyFill="1" applyBorder="1" applyAlignment="1" applyProtection="1"/>
    <xf numFmtId="14" fontId="4" fillId="2" borderId="27" xfId="10" applyNumberFormat="1" applyFont="1" applyFill="1" applyBorder="1" applyAlignment="1" applyProtection="1"/>
    <xf numFmtId="1" fontId="4" fillId="2" borderId="27" xfId="10" applyNumberFormat="1" applyFont="1" applyFill="1" applyBorder="1" applyAlignment="1" applyProtection="1"/>
    <xf numFmtId="166" fontId="6" fillId="2" borderId="26" xfId="0" applyNumberFormat="1" applyFont="1" applyFill="1" applyBorder="1" applyAlignment="1" applyProtection="1">
      <alignment horizontal="right"/>
    </xf>
    <xf numFmtId="14" fontId="19" fillId="6" borderId="25" xfId="11" applyNumberFormat="1" applyFont="1" applyBorder="1" applyAlignment="1" applyProtection="1"/>
    <xf numFmtId="7" fontId="6" fillId="4" borderId="22" xfId="2" applyFont="1" applyFill="1" applyBorder="1" applyAlignment="1" applyProtection="1">
      <protection locked="0"/>
    </xf>
    <xf numFmtId="0" fontId="19" fillId="6" borderId="13" xfId="11" applyFont="1" applyBorder="1" applyAlignment="1" applyProtection="1"/>
    <xf numFmtId="0" fontId="19" fillId="6" borderId="36" xfId="11" applyFont="1" applyBorder="1" applyAlignment="1" applyProtection="1"/>
    <xf numFmtId="7" fontId="19" fillId="6" borderId="18" xfId="11" applyNumberFormat="1" applyFont="1" applyBorder="1" applyAlignment="1" applyProtection="1"/>
    <xf numFmtId="7" fontId="6" fillId="4" borderId="9" xfId="2" applyFont="1" applyFill="1" applyBorder="1" applyAlignment="1" applyProtection="1">
      <protection locked="0"/>
    </xf>
    <xf numFmtId="7" fontId="6" fillId="4" borderId="5" xfId="14" applyFont="1" applyFill="1" applyBorder="1" applyAlignment="1" applyProtection="1">
      <protection locked="0"/>
    </xf>
    <xf numFmtId="1" fontId="6" fillId="4" borderId="30" xfId="0" applyNumberFormat="1" applyFont="1" applyFill="1" applyBorder="1" applyAlignment="1" applyProtection="1">
      <protection locked="0"/>
    </xf>
    <xf numFmtId="14" fontId="19" fillId="6" borderId="33" xfId="11" applyNumberFormat="1" applyFont="1" applyBorder="1" applyAlignment="1" applyProtection="1"/>
    <xf numFmtId="14" fontId="6" fillId="0" borderId="15" xfId="0" applyNumberFormat="1" applyFont="1" applyFill="1" applyBorder="1" applyAlignment="1" applyProtection="1">
      <protection locked="0"/>
    </xf>
    <xf numFmtId="0" fontId="15" fillId="2" borderId="3" xfId="0" applyFont="1" applyFill="1" applyBorder="1" applyAlignment="1" applyProtection="1"/>
    <xf numFmtId="0" fontId="15" fillId="2" borderId="5" xfId="0" applyFont="1" applyFill="1" applyBorder="1" applyAlignment="1" applyProtection="1"/>
    <xf numFmtId="0" fontId="3" fillId="9" borderId="18" xfId="0" applyFont="1" applyFill="1" applyBorder="1" applyAlignment="1" applyProtection="1"/>
    <xf numFmtId="0" fontId="20" fillId="9" borderId="16" xfId="0" applyFont="1" applyFill="1" applyBorder="1" applyAlignment="1" applyProtection="1"/>
    <xf numFmtId="0" fontId="21" fillId="3" borderId="0" xfId="0" applyFont="1" applyFill="1" applyBorder="1" applyAlignment="1" applyProtection="1"/>
    <xf numFmtId="0" fontId="17" fillId="2" borderId="4" xfId="0" applyFont="1" applyFill="1" applyBorder="1" applyAlignment="1" applyProtection="1"/>
    <xf numFmtId="0" fontId="6" fillId="4" borderId="19" xfId="0" applyFont="1" applyFill="1" applyBorder="1" applyAlignment="1" applyProtection="1"/>
    <xf numFmtId="166" fontId="6" fillId="0" borderId="0" xfId="0" applyNumberFormat="1" applyFont="1" applyFill="1" applyBorder="1" applyAlignment="1" applyProtection="1"/>
    <xf numFmtId="166" fontId="6" fillId="0" borderId="7" xfId="0" applyNumberFormat="1" applyFont="1" applyFill="1" applyBorder="1" applyAlignment="1" applyProtection="1"/>
    <xf numFmtId="0" fontId="4" fillId="2" borderId="41" xfId="10" applyFont="1" applyFill="1" applyBorder="1" applyAlignment="1" applyProtection="1"/>
    <xf numFmtId="0" fontId="6" fillId="9" borderId="16" xfId="0" applyFont="1" applyFill="1" applyBorder="1" applyAlignment="1" applyProtection="1"/>
    <xf numFmtId="0" fontId="6" fillId="9" borderId="19" xfId="0" applyFont="1" applyFill="1" applyBorder="1" applyAlignment="1" applyProtection="1"/>
    <xf numFmtId="0" fontId="6" fillId="2" borderId="0" xfId="0" applyFont="1" applyFill="1" applyBorder="1" applyAlignment="1" applyProtection="1"/>
    <xf numFmtId="0" fontId="6" fillId="2" borderId="7" xfId="0" applyFont="1" applyFill="1" applyBorder="1" applyAlignment="1" applyProtection="1"/>
    <xf numFmtId="0" fontId="5" fillId="3" borderId="0" xfId="0" applyFont="1" applyFill="1" applyBorder="1" applyAlignment="1" applyProtection="1"/>
    <xf numFmtId="0" fontId="8" fillId="3" borderId="0" xfId="0" applyFont="1" applyFill="1" applyBorder="1" applyAlignment="1" applyProtection="1"/>
    <xf numFmtId="0" fontId="5" fillId="2" borderId="0" xfId="0" applyFont="1" applyFill="1" applyBorder="1" applyAlignment="1" applyProtection="1"/>
    <xf numFmtId="0" fontId="7" fillId="3" borderId="4" xfId="0" applyFont="1" applyFill="1" applyBorder="1" applyAlignment="1" applyProtection="1"/>
    <xf numFmtId="0" fontId="5" fillId="2" borderId="4" xfId="0" applyFont="1" applyFill="1" applyBorder="1" applyAlignment="1" applyProtection="1"/>
    <xf numFmtId="0" fontId="8" fillId="3" borderId="4" xfId="0" applyFont="1" applyFill="1" applyBorder="1" applyAlignment="1" applyProtection="1"/>
    <xf numFmtId="0" fontId="6" fillId="2" borderId="4" xfId="0" applyFont="1" applyFill="1" applyBorder="1" applyAlignment="1" applyProtection="1"/>
    <xf numFmtId="0" fontId="6" fillId="2" borderId="9" xfId="0" applyFont="1" applyFill="1" applyBorder="1" applyAlignment="1" applyProtection="1"/>
    <xf numFmtId="165" fontId="6" fillId="9" borderId="16" xfId="0" applyNumberFormat="1" applyFont="1" applyFill="1" applyBorder="1" applyAlignment="1" applyProtection="1"/>
    <xf numFmtId="0" fontId="12" fillId="9" borderId="19" xfId="0" applyFont="1" applyFill="1" applyBorder="1" applyAlignment="1" applyProtection="1"/>
    <xf numFmtId="1" fontId="6" fillId="2" borderId="23" xfId="0" applyNumberFormat="1" applyFont="1" applyFill="1" applyBorder="1" applyAlignment="1" applyProtection="1"/>
    <xf numFmtId="1" fontId="6" fillId="2" borderId="30" xfId="0" applyNumberFormat="1" applyFont="1" applyFill="1" applyBorder="1" applyAlignment="1" applyProtection="1"/>
    <xf numFmtId="14" fontId="6" fillId="2" borderId="32" xfId="2" applyNumberFormat="1" applyFont="1" applyFill="1" applyBorder="1" applyAlignment="1" applyProtection="1"/>
    <xf numFmtId="14" fontId="6" fillId="2" borderId="30" xfId="0" applyNumberFormat="1" applyFont="1" applyFill="1" applyBorder="1" applyAlignment="1" applyProtection="1"/>
    <xf numFmtId="7" fontId="6" fillId="2" borderId="32" xfId="2" applyNumberFormat="1" applyFont="1" applyFill="1" applyBorder="1" applyAlignment="1" applyProtection="1"/>
    <xf numFmtId="5" fontId="6" fillId="2" borderId="32" xfId="2" applyNumberFormat="1" applyFont="1" applyFill="1" applyBorder="1" applyAlignment="1" applyProtection="1"/>
    <xf numFmtId="0" fontId="6" fillId="0" borderId="0" xfId="0" applyFont="1" applyAlignment="1" applyProtection="1"/>
    <xf numFmtId="0" fontId="6" fillId="4" borderId="0" xfId="0" applyFont="1" applyFill="1" applyBorder="1" applyAlignment="1" applyProtection="1">
      <alignment horizontal="left"/>
    </xf>
    <xf numFmtId="14" fontId="6" fillId="0" borderId="0" xfId="0" applyNumberFormat="1" applyFont="1" applyAlignment="1" applyProtection="1"/>
    <xf numFmtId="14" fontId="6" fillId="9" borderId="16" xfId="0" applyNumberFormat="1" applyFont="1" applyFill="1" applyBorder="1" applyAlignment="1" applyProtection="1"/>
    <xf numFmtId="0" fontId="6" fillId="0" borderId="0" xfId="0" applyFont="1" applyBorder="1" applyAlignment="1" applyProtection="1"/>
    <xf numFmtId="14" fontId="6" fillId="0" borderId="0" xfId="0" applyNumberFormat="1" applyFont="1" applyBorder="1" applyAlignment="1" applyProtection="1"/>
    <xf numFmtId="0" fontId="6" fillId="0" borderId="7" xfId="0" applyFont="1" applyBorder="1" applyAlignment="1" applyProtection="1"/>
    <xf numFmtId="14" fontId="6" fillId="0" borderId="36" xfId="0" applyNumberFormat="1" applyFont="1" applyBorder="1" applyAlignment="1" applyProtection="1">
      <protection locked="0"/>
    </xf>
    <xf numFmtId="14" fontId="6" fillId="0" borderId="34" xfId="0" applyNumberFormat="1" applyFont="1" applyBorder="1" applyAlignment="1" applyProtection="1">
      <protection locked="0"/>
    </xf>
    <xf numFmtId="14" fontId="6" fillId="0" borderId="15" xfId="0" applyNumberFormat="1" applyFont="1" applyBorder="1" applyAlignment="1" applyProtection="1">
      <protection locked="0"/>
    </xf>
    <xf numFmtId="9" fontId="6" fillId="2" borderId="27" xfId="0" applyNumberFormat="1" applyFont="1" applyFill="1" applyBorder="1" applyAlignment="1" applyProtection="1"/>
    <xf numFmtId="1" fontId="6" fillId="0" borderId="30" xfId="0" applyNumberFormat="1" applyFont="1" applyFill="1" applyBorder="1" applyAlignment="1" applyProtection="1">
      <protection locked="0"/>
    </xf>
    <xf numFmtId="0" fontId="6" fillId="2" borderId="45" xfId="0" applyFont="1" applyFill="1" applyBorder="1" applyAlignment="1" applyProtection="1"/>
    <xf numFmtId="0" fontId="6" fillId="2" borderId="46" xfId="0" applyFont="1" applyFill="1" applyBorder="1" applyAlignment="1" applyProtection="1"/>
    <xf numFmtId="14" fontId="6" fillId="0" borderId="11" xfId="0" applyNumberFormat="1" applyFont="1" applyFill="1" applyBorder="1" applyAlignment="1" applyProtection="1">
      <protection locked="0"/>
    </xf>
    <xf numFmtId="166" fontId="6" fillId="0" borderId="9" xfId="0" applyNumberFormat="1" applyFont="1" applyFill="1" applyBorder="1" applyAlignment="1" applyProtection="1">
      <protection locked="0"/>
    </xf>
    <xf numFmtId="0" fontId="6" fillId="9" borderId="0" xfId="0" applyFont="1" applyFill="1" applyBorder="1" applyAlignment="1" applyProtection="1"/>
    <xf numFmtId="0" fontId="6" fillId="9" borderId="7" xfId="0" applyFont="1" applyFill="1" applyBorder="1" applyAlignment="1" applyProtection="1"/>
    <xf numFmtId="0" fontId="22" fillId="9" borderId="8" xfId="0" applyFont="1" applyFill="1" applyBorder="1" applyAlignment="1" applyProtection="1"/>
    <xf numFmtId="0" fontId="6" fillId="9" borderId="2" xfId="0" applyFont="1" applyFill="1" applyBorder="1" applyAlignment="1" applyProtection="1"/>
    <xf numFmtId="0" fontId="6" fillId="9" borderId="6" xfId="0" applyFont="1" applyFill="1" applyBorder="1" applyAlignment="1" applyProtection="1"/>
    <xf numFmtId="0" fontId="22" fillId="9" borderId="5" xfId="0" applyFont="1" applyFill="1" applyBorder="1" applyAlignment="1" applyProtection="1"/>
    <xf numFmtId="0" fontId="6" fillId="9" borderId="4" xfId="0" applyFont="1" applyFill="1" applyBorder="1" applyAlignment="1" applyProtection="1"/>
    <xf numFmtId="0" fontId="6" fillId="9" borderId="9" xfId="0" applyFont="1" applyFill="1" applyBorder="1" applyAlignment="1" applyProtection="1"/>
    <xf numFmtId="0" fontId="24" fillId="9" borderId="3" xfId="0" applyFont="1" applyFill="1" applyBorder="1" applyAlignment="1" applyProtection="1"/>
    <xf numFmtId="0" fontId="4" fillId="9" borderId="18" xfId="0" applyFont="1" applyFill="1" applyBorder="1" applyAlignment="1" applyProtection="1"/>
    <xf numFmtId="0" fontId="19" fillId="9" borderId="12" xfId="11" applyFont="1" applyFill="1" applyBorder="1" applyAlignment="1" applyProtection="1"/>
    <xf numFmtId="0" fontId="6" fillId="9" borderId="18" xfId="0" applyFont="1" applyFill="1" applyBorder="1" applyAlignment="1" applyProtection="1"/>
    <xf numFmtId="0" fontId="4" fillId="9" borderId="20" xfId="0" applyFont="1" applyFill="1" applyBorder="1" applyAlignment="1" applyProtection="1"/>
    <xf numFmtId="0" fontId="6" fillId="9" borderId="5" xfId="0" applyFont="1" applyFill="1" applyBorder="1" applyAlignment="1" applyProtection="1"/>
    <xf numFmtId="165" fontId="6" fillId="9" borderId="0" xfId="0" applyNumberFormat="1" applyFont="1" applyFill="1" applyBorder="1" applyAlignment="1" applyProtection="1"/>
    <xf numFmtId="0" fontId="20" fillId="9" borderId="0" xfId="0" applyFont="1" applyFill="1" applyBorder="1" applyAlignment="1" applyProtection="1"/>
    <xf numFmtId="0" fontId="12" fillId="9" borderId="7" xfId="0" applyFont="1" applyFill="1" applyBorder="1" applyAlignment="1" applyProtection="1"/>
    <xf numFmtId="0" fontId="12" fillId="9" borderId="0" xfId="0" applyFont="1" applyFill="1" applyBorder="1" applyAlignment="1" applyProtection="1"/>
    <xf numFmtId="165" fontId="6" fillId="9" borderId="4" xfId="0" applyNumberFormat="1" applyFont="1" applyFill="1" applyBorder="1" applyAlignment="1" applyProtection="1"/>
    <xf numFmtId="0" fontId="20" fillId="9" borderId="4" xfId="0" applyFont="1" applyFill="1" applyBorder="1" applyAlignment="1" applyProtection="1"/>
    <xf numFmtId="0" fontId="12" fillId="9" borderId="9" xfId="0" applyFont="1" applyFill="1" applyBorder="1" applyAlignment="1" applyProtection="1"/>
    <xf numFmtId="0" fontId="23" fillId="9" borderId="5" xfId="0" applyFont="1" applyFill="1" applyBorder="1" applyAlignment="1" applyProtection="1">
      <alignment vertical="top"/>
    </xf>
    <xf numFmtId="0" fontId="6" fillId="9" borderId="4" xfId="0" applyFont="1" applyFill="1" applyBorder="1" applyAlignment="1" applyProtection="1">
      <alignment horizontal="left"/>
    </xf>
    <xf numFmtId="0" fontId="12" fillId="9" borderId="4" xfId="0" applyFont="1" applyFill="1" applyBorder="1" applyAlignment="1" applyProtection="1"/>
    <xf numFmtId="0" fontId="18" fillId="9" borderId="4" xfId="0" applyFont="1" applyFill="1" applyBorder="1" applyAlignment="1" applyProtection="1"/>
    <xf numFmtId="10" fontId="18" fillId="9" borderId="4" xfId="8" applyFont="1" applyFill="1" applyBorder="1" applyAlignment="1" applyProtection="1">
      <alignment horizontal="right"/>
    </xf>
    <xf numFmtId="7" fontId="6" fillId="9" borderId="0" xfId="2" applyFont="1" applyFill="1" applyBorder="1" applyAlignment="1" applyProtection="1"/>
    <xf numFmtId="0" fontId="6" fillId="9" borderId="0" xfId="0" applyFont="1" applyFill="1" applyAlignment="1" applyProtection="1"/>
    <xf numFmtId="165" fontId="26" fillId="9" borderId="0" xfId="0" applyNumberFormat="1" applyFont="1" applyFill="1" applyBorder="1" applyAlignment="1" applyProtection="1">
      <alignment vertical="top" wrapText="1"/>
    </xf>
    <xf numFmtId="14" fontId="5" fillId="9" borderId="0" xfId="0" applyNumberFormat="1" applyFont="1" applyFill="1" applyBorder="1" applyAlignment="1" applyProtection="1"/>
    <xf numFmtId="0" fontId="6" fillId="2" borderId="3" xfId="0" applyFont="1" applyFill="1" applyBorder="1" applyAlignment="1" applyProtection="1"/>
    <xf numFmtId="166" fontId="19" fillId="2" borderId="0" xfId="11" applyNumberFormat="1" applyFont="1" applyFill="1" applyBorder="1" applyAlignment="1" applyProtection="1"/>
    <xf numFmtId="166" fontId="6" fillId="2" borderId="0" xfId="0" applyNumberFormat="1" applyFont="1" applyFill="1" applyBorder="1" applyAlignment="1" applyProtection="1"/>
    <xf numFmtId="166" fontId="6" fillId="2" borderId="7" xfId="0" applyNumberFormat="1" applyFont="1" applyFill="1" applyBorder="1" applyAlignment="1" applyProtection="1"/>
    <xf numFmtId="0" fontId="34" fillId="10" borderId="8" xfId="0" applyFont="1" applyFill="1" applyBorder="1" applyAlignment="1" applyProtection="1"/>
    <xf numFmtId="0" fontId="7" fillId="11" borderId="2" xfId="0" applyFont="1" applyFill="1" applyBorder="1" applyAlignment="1" applyProtection="1"/>
    <xf numFmtId="0" fontId="5" fillId="10" borderId="2" xfId="0" applyFont="1" applyFill="1" applyBorder="1" applyAlignment="1" applyProtection="1"/>
    <xf numFmtId="0" fontId="17" fillId="10" borderId="2" xfId="0" applyFont="1" applyFill="1" applyBorder="1" applyAlignment="1" applyProtection="1"/>
    <xf numFmtId="0" fontId="8" fillId="11" borderId="2" xfId="0" applyFont="1" applyFill="1" applyBorder="1" applyAlignment="1" applyProtection="1"/>
    <xf numFmtId="0" fontId="6" fillId="10" borderId="2" xfId="0" applyFont="1" applyFill="1" applyBorder="1" applyAlignment="1" applyProtection="1"/>
    <xf numFmtId="0" fontId="6" fillId="10" borderId="6" xfId="0" applyFont="1" applyFill="1" applyBorder="1" applyAlignment="1" applyProtection="1"/>
    <xf numFmtId="0" fontId="19" fillId="10" borderId="5" xfId="0" applyFont="1" applyFill="1" applyBorder="1" applyAlignment="1" applyProtection="1"/>
    <xf numFmtId="0" fontId="7" fillId="11" borderId="4" xfId="0" applyFont="1" applyFill="1" applyBorder="1" applyAlignment="1" applyProtection="1"/>
    <xf numFmtId="0" fontId="5" fillId="10" borderId="4" xfId="0" applyFont="1" applyFill="1" applyBorder="1" applyAlignment="1" applyProtection="1"/>
    <xf numFmtId="0" fontId="17" fillId="10" borderId="4" xfId="0" applyFont="1" applyFill="1" applyBorder="1" applyAlignment="1" applyProtection="1"/>
    <xf numFmtId="0" fontId="8" fillId="11" borderId="4" xfId="0" applyFont="1" applyFill="1" applyBorder="1" applyAlignment="1" applyProtection="1"/>
    <xf numFmtId="0" fontId="6" fillId="10" borderId="4" xfId="0" applyFont="1" applyFill="1" applyBorder="1" applyAlignment="1" applyProtection="1"/>
    <xf numFmtId="0" fontId="6" fillId="10" borderId="9" xfId="0" applyFont="1" applyFill="1" applyBorder="1" applyAlignment="1" applyProtection="1"/>
    <xf numFmtId="0" fontId="35" fillId="12" borderId="37" xfId="0" applyFont="1" applyFill="1" applyBorder="1" applyAlignment="1" applyProtection="1"/>
    <xf numFmtId="0" fontId="6" fillId="12" borderId="28" xfId="0" applyFont="1" applyFill="1" applyBorder="1" applyAlignment="1" applyProtection="1"/>
    <xf numFmtId="0" fontId="6" fillId="12" borderId="29" xfId="0" applyFont="1" applyFill="1" applyBorder="1" applyAlignment="1" applyProtection="1"/>
    <xf numFmtId="0" fontId="28" fillId="12" borderId="29" xfId="0" applyFont="1" applyFill="1" applyBorder="1" applyAlignment="1" applyProtection="1"/>
    <xf numFmtId="0" fontId="6" fillId="12" borderId="31" xfId="0" applyFont="1" applyFill="1" applyBorder="1" applyAlignment="1" applyProtection="1"/>
    <xf numFmtId="0" fontId="6" fillId="12" borderId="3" xfId="0" applyFont="1" applyFill="1" applyBorder="1" applyAlignment="1" applyProtection="1"/>
    <xf numFmtId="0" fontId="35" fillId="12" borderId="18" xfId="0" applyFont="1" applyFill="1" applyBorder="1" applyAlignment="1" applyProtection="1"/>
    <xf numFmtId="0" fontId="6" fillId="12" borderId="43" xfId="0" applyFont="1" applyFill="1" applyBorder="1" applyAlignment="1" applyProtection="1"/>
    <xf numFmtId="0" fontId="4" fillId="12" borderId="16" xfId="0" applyFont="1" applyFill="1" applyBorder="1" applyAlignment="1" applyProtection="1"/>
    <xf numFmtId="0" fontId="6" fillId="12" borderId="39" xfId="0" applyFont="1" applyFill="1" applyBorder="1" applyAlignment="1" applyProtection="1"/>
    <xf numFmtId="0" fontId="6" fillId="12" borderId="17" xfId="0" applyFont="1" applyFill="1" applyBorder="1" applyAlignment="1" applyProtection="1"/>
    <xf numFmtId="0" fontId="6" fillId="12" borderId="14" xfId="0" applyFont="1" applyFill="1" applyBorder="1" applyAlignment="1" applyProtection="1"/>
    <xf numFmtId="0" fontId="6" fillId="12" borderId="35" xfId="0" applyFont="1" applyFill="1" applyBorder="1" applyAlignment="1" applyProtection="1"/>
    <xf numFmtId="0" fontId="6" fillId="12" borderId="10" xfId="0" applyFont="1" applyFill="1" applyBorder="1" applyAlignment="1" applyProtection="1"/>
    <xf numFmtId="165" fontId="4" fillId="12" borderId="38" xfId="0" applyNumberFormat="1" applyFont="1" applyFill="1" applyBorder="1" applyAlignment="1" applyProtection="1"/>
    <xf numFmtId="0" fontId="4" fillId="12" borderId="18" xfId="0" applyFont="1" applyFill="1" applyBorder="1" applyAlignment="1" applyProtection="1"/>
    <xf numFmtId="0" fontId="6" fillId="12" borderId="39" xfId="10" applyFont="1" applyFill="1" applyBorder="1" applyAlignment="1" applyProtection="1"/>
    <xf numFmtId="0" fontId="6" fillId="12" borderId="29" xfId="10" applyFont="1" applyFill="1" applyBorder="1" applyAlignment="1" applyProtection="1"/>
    <xf numFmtId="0" fontId="5" fillId="9" borderId="18" xfId="0" applyFont="1" applyFill="1" applyBorder="1" applyAlignment="1" applyProtection="1"/>
    <xf numFmtId="165" fontId="6" fillId="0" borderId="0" xfId="0" applyNumberFormat="1" applyFont="1" applyFill="1" applyBorder="1" applyAlignment="1" applyProtection="1"/>
    <xf numFmtId="0" fontId="20" fillId="0" borderId="0" xfId="0" applyFont="1" applyFill="1" applyBorder="1" applyAlignment="1" applyProtection="1"/>
    <xf numFmtId="0" fontId="12" fillId="0" borderId="0" xfId="0" applyFont="1" applyFill="1" applyBorder="1" applyAlignment="1" applyProtection="1"/>
    <xf numFmtId="0" fontId="16" fillId="0" borderId="0" xfId="0" applyFont="1" applyFill="1" applyAlignment="1" applyProtection="1"/>
    <xf numFmtId="0" fontId="6" fillId="0" borderId="0" xfId="0" applyFont="1" applyFill="1" applyAlignment="1" applyProtection="1"/>
    <xf numFmtId="14" fontId="6" fillId="0" borderId="0" xfId="0" applyNumberFormat="1" applyFont="1" applyFill="1" applyAlignment="1" applyProtection="1"/>
    <xf numFmtId="0" fontId="4" fillId="12" borderId="16" xfId="0" applyFont="1" applyFill="1" applyBorder="1" applyAlignment="1" applyProtection="1">
      <alignment horizontal="center"/>
    </xf>
    <xf numFmtId="0" fontId="6" fillId="0" borderId="42" xfId="22" applyNumberFormat="1" applyFont="1" applyFill="1" applyBorder="1" applyAlignment="1" applyProtection="1">
      <protection locked="0"/>
    </xf>
    <xf numFmtId="0" fontId="6" fillId="0" borderId="21" xfId="0" applyNumberFormat="1" applyFont="1" applyBorder="1" applyAlignment="1" applyProtection="1">
      <protection locked="0"/>
    </xf>
    <xf numFmtId="0" fontId="6" fillId="0" borderId="21" xfId="0" applyNumberFormat="1" applyFont="1" applyFill="1" applyBorder="1" applyAlignment="1" applyProtection="1">
      <protection locked="0"/>
    </xf>
    <xf numFmtId="0" fontId="6" fillId="0" borderId="24" xfId="0" applyNumberFormat="1" applyFont="1" applyFill="1" applyBorder="1" applyAlignment="1" applyProtection="1">
      <protection locked="0"/>
    </xf>
    <xf numFmtId="14" fontId="6" fillId="0" borderId="21" xfId="0" applyNumberFormat="1" applyFont="1" applyFill="1" applyBorder="1" applyAlignment="1" applyProtection="1">
      <protection locked="0"/>
    </xf>
    <xf numFmtId="9" fontId="6" fillId="2" borderId="30" xfId="0" applyNumberFormat="1" applyFont="1" applyFill="1" applyBorder="1" applyAlignment="1" applyProtection="1"/>
    <xf numFmtId="9" fontId="6" fillId="2" borderId="32" xfId="0" applyNumberFormat="1" applyFont="1" applyFill="1" applyBorder="1" applyAlignment="1" applyProtection="1"/>
    <xf numFmtId="5" fontId="6" fillId="0" borderId="44" xfId="2" applyNumberFormat="1" applyFont="1" applyFill="1" applyBorder="1" applyAlignment="1" applyProtection="1">
      <protection locked="0"/>
    </xf>
    <xf numFmtId="5" fontId="6" fillId="4" borderId="30" xfId="2" applyNumberFormat="1" applyFont="1" applyFill="1" applyBorder="1" applyAlignment="1" applyProtection="1">
      <protection locked="0"/>
    </xf>
    <xf numFmtId="1" fontId="6" fillId="2" borderId="40" xfId="0" applyNumberFormat="1" applyFont="1" applyFill="1" applyBorder="1" applyAlignment="1" applyProtection="1"/>
    <xf numFmtId="1" fontId="6" fillId="2" borderId="30" xfId="2" applyNumberFormat="1" applyFont="1" applyFill="1" applyBorder="1" applyAlignment="1" applyProtection="1"/>
    <xf numFmtId="5" fontId="6" fillId="2" borderId="30" xfId="2" applyNumberFormat="1" applyFont="1" applyFill="1" applyBorder="1" applyAlignment="1" applyProtection="1"/>
    <xf numFmtId="2" fontId="6" fillId="0" borderId="13" xfId="0" applyNumberFormat="1" applyFont="1" applyFill="1" applyBorder="1" applyAlignment="1" applyProtection="1">
      <protection locked="0"/>
    </xf>
    <xf numFmtId="0" fontId="6" fillId="0" borderId="8"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3" fillId="9" borderId="18" xfId="0" applyFont="1" applyFill="1" applyBorder="1" applyAlignment="1" applyProtection="1">
      <alignment vertical="top"/>
    </xf>
    <xf numFmtId="0" fontId="3" fillId="9" borderId="16" xfId="0" applyFont="1" applyFill="1" applyBorder="1" applyAlignment="1" applyProtection="1">
      <alignment vertical="top"/>
    </xf>
    <xf numFmtId="0" fontId="3" fillId="9" borderId="19" xfId="0" applyFont="1" applyFill="1" applyBorder="1" applyAlignment="1" applyProtection="1">
      <alignment vertical="top"/>
    </xf>
    <xf numFmtId="0" fontId="7" fillId="3" borderId="3" xfId="0" applyFont="1" applyFill="1" applyBorder="1" applyAlignment="1" applyProtection="1">
      <alignment horizontal="right"/>
    </xf>
    <xf numFmtId="0" fontId="7" fillId="3" borderId="0" xfId="0" applyFont="1" applyFill="1" applyBorder="1" applyAlignment="1" applyProtection="1">
      <alignment horizontal="right"/>
    </xf>
    <xf numFmtId="0" fontId="10" fillId="0" borderId="0" xfId="0" applyFont="1" applyFill="1" applyBorder="1" applyAlignment="1" applyProtection="1">
      <alignment horizontal="center"/>
      <protection locked="0"/>
    </xf>
    <xf numFmtId="0" fontId="10" fillId="4" borderId="0" xfId="0" applyNumberFormat="1" applyFont="1" applyFill="1" applyBorder="1" applyAlignment="1" applyProtection="1">
      <alignment horizontal="center"/>
      <protection locked="0"/>
    </xf>
    <xf numFmtId="0" fontId="23" fillId="9" borderId="3" xfId="0" applyFont="1" applyFill="1" applyBorder="1" applyAlignment="1" applyProtection="1">
      <alignment horizontal="left" wrapText="1"/>
    </xf>
    <xf numFmtId="0" fontId="23" fillId="9" borderId="0" xfId="0" applyFont="1" applyFill="1" applyBorder="1" applyAlignment="1" applyProtection="1">
      <alignment horizontal="left" wrapText="1"/>
    </xf>
    <xf numFmtId="0" fontId="23" fillId="9" borderId="3" xfId="0" applyFont="1" applyFill="1" applyBorder="1" applyAlignment="1" applyProtection="1">
      <alignment vertical="center" wrapText="1"/>
    </xf>
    <xf numFmtId="0" fontId="23" fillId="9" borderId="0" xfId="0" applyFont="1" applyFill="1" applyBorder="1" applyAlignment="1" applyProtection="1">
      <alignment vertical="center" wrapText="1"/>
    </xf>
    <xf numFmtId="0" fontId="23" fillId="9" borderId="5" xfId="0" applyFont="1" applyFill="1" applyBorder="1" applyAlignment="1" applyProtection="1">
      <alignment horizontal="left" vertical="center" wrapText="1"/>
    </xf>
    <xf numFmtId="0" fontId="23" fillId="9" borderId="4" xfId="0" applyFont="1" applyFill="1" applyBorder="1" applyAlignment="1" applyProtection="1">
      <alignment horizontal="left" vertical="center" wrapText="1"/>
    </xf>
    <xf numFmtId="165" fontId="4" fillId="12" borderId="16" xfId="0" applyNumberFormat="1" applyFont="1" applyFill="1" applyBorder="1" applyAlignment="1" applyProtection="1">
      <alignment horizontal="center"/>
    </xf>
    <xf numFmtId="165" fontId="4" fillId="12" borderId="19" xfId="0" applyNumberFormat="1" applyFont="1" applyFill="1" applyBorder="1" applyAlignment="1" applyProtection="1">
      <alignment horizontal="center"/>
    </xf>
    <xf numFmtId="165" fontId="6" fillId="10" borderId="41" xfId="0" applyNumberFormat="1" applyFont="1" applyFill="1" applyBorder="1" applyAlignment="1" applyProtection="1">
      <alignment horizontal="center"/>
    </xf>
    <xf numFmtId="165" fontId="6" fillId="10" borderId="40" xfId="0" applyNumberFormat="1" applyFont="1" applyFill="1" applyBorder="1" applyAlignment="1" applyProtection="1">
      <alignment horizontal="center"/>
    </xf>
    <xf numFmtId="165" fontId="6" fillId="10" borderId="27" xfId="0" applyNumberFormat="1" applyFont="1" applyFill="1" applyBorder="1" applyAlignment="1" applyProtection="1">
      <alignment horizontal="center"/>
    </xf>
    <xf numFmtId="165" fontId="6" fillId="10" borderId="30" xfId="0" applyNumberFormat="1" applyFont="1" applyFill="1" applyBorder="1" applyAlignment="1" applyProtection="1">
      <alignment horizontal="center"/>
    </xf>
    <xf numFmtId="49" fontId="6" fillId="10" borderId="27" xfId="8" applyNumberFormat="1" applyFont="1" applyFill="1" applyBorder="1" applyAlignment="1" applyProtection="1">
      <alignment horizontal="center"/>
    </xf>
    <xf numFmtId="49" fontId="6" fillId="10" borderId="30" xfId="8" applyNumberFormat="1" applyFont="1" applyFill="1" applyBorder="1" applyAlignment="1" applyProtection="1">
      <alignment horizontal="center"/>
    </xf>
    <xf numFmtId="0" fontId="6" fillId="10" borderId="27" xfId="0" applyFont="1" applyFill="1" applyBorder="1" applyAlignment="1" applyProtection="1">
      <alignment horizontal="center"/>
    </xf>
    <xf numFmtId="0" fontId="6" fillId="10" borderId="30" xfId="0" applyFont="1" applyFill="1" applyBorder="1" applyAlignment="1" applyProtection="1">
      <alignment horizontal="center"/>
    </xf>
    <xf numFmtId="49" fontId="6" fillId="10" borderId="27" xfId="0" applyNumberFormat="1" applyFont="1" applyFill="1" applyBorder="1" applyAlignment="1" applyProtection="1">
      <alignment horizontal="center"/>
    </xf>
    <xf numFmtId="49" fontId="6" fillId="10" borderId="30" xfId="0" applyNumberFormat="1" applyFont="1" applyFill="1" applyBorder="1" applyAlignment="1" applyProtection="1">
      <alignment horizontal="center"/>
    </xf>
    <xf numFmtId="165" fontId="6" fillId="10" borderId="26" xfId="0" applyNumberFormat="1" applyFont="1" applyFill="1" applyBorder="1" applyAlignment="1" applyProtection="1">
      <alignment horizontal="center"/>
    </xf>
    <xf numFmtId="165" fontId="6" fillId="10" borderId="32" xfId="0" applyNumberFormat="1" applyFont="1" applyFill="1" applyBorder="1" applyAlignment="1" applyProtection="1">
      <alignment horizontal="center"/>
    </xf>
  </cellXfs>
  <cellStyles count="23">
    <cellStyle name="20% - Accent2" xfId="11" builtinId="34"/>
    <cellStyle name="20% - Accent2 2" xfId="21" xr:uid="{00000000-0005-0000-0000-000001000000}"/>
    <cellStyle name="Accent2" xfId="10" builtinId="33"/>
    <cellStyle name="Comma" xfId="22" builtinId="3"/>
    <cellStyle name="Comma 2" xfId="20" xr:uid="{00000000-0005-0000-0000-000004000000}"/>
    <cellStyle name="Comma0" xfId="1" xr:uid="{00000000-0005-0000-0000-000005000000}"/>
    <cellStyle name="Comma0 2" xfId="13" xr:uid="{00000000-0005-0000-0000-000006000000}"/>
    <cellStyle name="Currency" xfId="2" builtinId="4"/>
    <cellStyle name="Currency 2" xfId="14" xr:uid="{00000000-0005-0000-0000-000008000000}"/>
    <cellStyle name="Currency0" xfId="3" xr:uid="{00000000-0005-0000-0000-000009000000}"/>
    <cellStyle name="Currency0 2" xfId="15" xr:uid="{00000000-0005-0000-0000-00000A000000}"/>
    <cellStyle name="Date" xfId="4" xr:uid="{00000000-0005-0000-0000-00000B000000}"/>
    <cellStyle name="Date 2" xfId="16" xr:uid="{00000000-0005-0000-0000-00000C000000}"/>
    <cellStyle name="Fixed" xfId="5" xr:uid="{00000000-0005-0000-0000-00000D000000}"/>
    <cellStyle name="Fixed 2" xfId="17" xr:uid="{00000000-0005-0000-0000-00000E000000}"/>
    <cellStyle name="Heading 1" xfId="6" builtinId="16" customBuiltin="1"/>
    <cellStyle name="Heading 2" xfId="7" builtinId="17" customBuiltin="1"/>
    <cellStyle name="Normal" xfId="0" builtinId="0"/>
    <cellStyle name="Normal 2" xfId="12" xr:uid="{00000000-0005-0000-0000-000012000000}"/>
    <cellStyle name="Percent" xfId="8" builtinId="5"/>
    <cellStyle name="Percent 2" xfId="18" xr:uid="{00000000-0005-0000-0000-000014000000}"/>
    <cellStyle name="Total" xfId="9" builtinId="25" customBuiltin="1"/>
    <cellStyle name="Total 2" xfId="19" xr:uid="{00000000-0005-0000-0000-000016000000}"/>
  </cellStyles>
  <dxfs count="18">
    <dxf>
      <font>
        <color rgb="FF00B05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00B050"/>
      </font>
    </dxf>
    <dxf>
      <font>
        <color rgb="FF00B050"/>
      </font>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433916</xdr:colOff>
      <xdr:row>0</xdr:row>
      <xdr:rowOff>74084</xdr:rowOff>
    </xdr:from>
    <xdr:to>
      <xdr:col>8</xdr:col>
      <xdr:colOff>1026582</xdr:colOff>
      <xdr:row>1</xdr:row>
      <xdr:rowOff>268165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8833" y="74084"/>
          <a:ext cx="1492249" cy="5433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69"/>
  <sheetViews>
    <sheetView showGridLines="0" tabSelected="1" zoomScaleNormal="100" zoomScalePageLayoutView="84" workbookViewId="0">
      <selection activeCell="B1" sqref="B1"/>
    </sheetView>
  </sheetViews>
  <sheetFormatPr defaultColWidth="9.21875" defaultRowHeight="15" x14ac:dyDescent="0.25"/>
  <cols>
    <col min="1" max="1" width="59.44140625" style="7" customWidth="1"/>
    <col min="2" max="2" width="15.44140625" style="7" customWidth="1"/>
    <col min="3" max="3" width="13.44140625" style="7" customWidth="1"/>
    <col min="4" max="4" width="14" style="7" customWidth="1"/>
    <col min="5" max="5" width="14.77734375" style="7" customWidth="1"/>
    <col min="6" max="6" width="15" style="7" customWidth="1"/>
    <col min="7" max="8" width="13.44140625" style="7" customWidth="1"/>
    <col min="9" max="9" width="19" style="7" customWidth="1"/>
    <col min="10" max="12" width="12" style="7" hidden="1" customWidth="1"/>
    <col min="13" max="13" width="12" style="7" customWidth="1"/>
    <col min="14" max="16384" width="9.21875" style="7"/>
  </cols>
  <sheetData>
    <row r="1" spans="1:13" ht="28.2" x14ac:dyDescent="0.5">
      <c r="A1" s="87" t="s">
        <v>88</v>
      </c>
      <c r="B1" s="88"/>
      <c r="C1" s="88"/>
      <c r="D1" s="88"/>
      <c r="E1" s="88"/>
      <c r="F1" s="88"/>
      <c r="G1" s="88"/>
      <c r="H1" s="88"/>
      <c r="I1" s="89"/>
    </row>
    <row r="2" spans="1:13" ht="22.5" customHeight="1" thickBot="1" x14ac:dyDescent="0.55000000000000004">
      <c r="A2" s="90"/>
      <c r="B2" s="91"/>
      <c r="C2" s="91"/>
      <c r="D2" s="91"/>
      <c r="E2" s="91"/>
      <c r="F2" s="91"/>
      <c r="G2" s="91"/>
      <c r="H2" s="91"/>
      <c r="I2" s="92"/>
    </row>
    <row r="3" spans="1:13" ht="21.75" customHeight="1" x14ac:dyDescent="0.4">
      <c r="A3" s="119" t="s">
        <v>90</v>
      </c>
      <c r="B3" s="120"/>
      <c r="C3" s="121"/>
      <c r="D3" s="122"/>
      <c r="E3" s="123"/>
      <c r="F3" s="121"/>
      <c r="G3" s="121"/>
      <c r="H3" s="124"/>
      <c r="I3" s="125"/>
    </row>
    <row r="4" spans="1:13" ht="21.75" customHeight="1" thickBot="1" x14ac:dyDescent="0.45">
      <c r="A4" s="126" t="s">
        <v>89</v>
      </c>
      <c r="B4" s="127"/>
      <c r="C4" s="128"/>
      <c r="D4" s="129"/>
      <c r="E4" s="130"/>
      <c r="F4" s="128"/>
      <c r="G4" s="128"/>
      <c r="H4" s="131"/>
      <c r="I4" s="132"/>
    </row>
    <row r="5" spans="1:13" ht="21" x14ac:dyDescent="0.4">
      <c r="A5" s="39"/>
      <c r="B5" s="51"/>
      <c r="C5" s="43" t="s">
        <v>0</v>
      </c>
      <c r="D5" s="51"/>
      <c r="E5" s="53"/>
      <c r="F5" s="53"/>
      <c r="G5" s="53"/>
      <c r="H5" s="51"/>
      <c r="I5" s="52"/>
    </row>
    <row r="6" spans="1:13" ht="21" x14ac:dyDescent="0.4">
      <c r="A6" s="39"/>
      <c r="B6" s="22" t="s">
        <v>1</v>
      </c>
      <c r="C6" s="186"/>
      <c r="D6" s="186"/>
      <c r="E6" s="54"/>
      <c r="F6" s="55"/>
      <c r="G6" s="55"/>
      <c r="H6" s="51"/>
      <c r="I6" s="52"/>
    </row>
    <row r="7" spans="1:13" ht="21" x14ac:dyDescent="0.4">
      <c r="A7" s="184" t="s">
        <v>2</v>
      </c>
      <c r="B7" s="185"/>
      <c r="C7" s="187"/>
      <c r="D7" s="187"/>
      <c r="E7" s="54"/>
      <c r="F7" s="55"/>
      <c r="G7" s="55"/>
      <c r="H7" s="51"/>
      <c r="I7" s="52"/>
    </row>
    <row r="8" spans="1:13" ht="4.5" customHeight="1" thickBot="1" x14ac:dyDescent="0.45">
      <c r="A8" s="40"/>
      <c r="B8" s="56"/>
      <c r="C8" s="57"/>
      <c r="D8" s="44"/>
      <c r="E8" s="58"/>
      <c r="F8" s="57"/>
      <c r="G8" s="57"/>
      <c r="H8" s="59"/>
      <c r="I8" s="60"/>
    </row>
    <row r="9" spans="1:13" s="155" customFormat="1" ht="7.5" customHeight="1" thickBot="1" x14ac:dyDescent="0.4">
      <c r="A9" s="1"/>
      <c r="B9" s="152"/>
      <c r="C9" s="152"/>
      <c r="D9" s="152"/>
      <c r="E9" s="153"/>
      <c r="F9" s="152"/>
      <c r="G9" s="152"/>
      <c r="H9" s="152"/>
      <c r="I9" s="154"/>
    </row>
    <row r="10" spans="1:13" s="8" customFormat="1" ht="23.4" thickBot="1" x14ac:dyDescent="0.45">
      <c r="A10" s="41" t="s">
        <v>49</v>
      </c>
      <c r="B10" s="49"/>
      <c r="C10" s="49"/>
      <c r="D10" s="49"/>
      <c r="E10" s="49"/>
      <c r="F10" s="49"/>
      <c r="G10" s="49"/>
      <c r="H10" s="49"/>
      <c r="I10" s="50"/>
      <c r="J10" s="49"/>
      <c r="K10" s="72"/>
      <c r="L10" s="50"/>
      <c r="M10" s="6"/>
    </row>
    <row r="11" spans="1:13" s="8" customFormat="1" x14ac:dyDescent="0.25">
      <c r="A11" s="93" t="s">
        <v>0</v>
      </c>
      <c r="B11" s="85"/>
      <c r="C11" s="85"/>
      <c r="D11" s="85"/>
      <c r="E11" s="85"/>
      <c r="F11" s="85"/>
      <c r="G11" s="85"/>
      <c r="H11" s="85"/>
      <c r="I11" s="86"/>
      <c r="J11" s="73"/>
      <c r="K11" s="74"/>
      <c r="L11" s="75"/>
      <c r="M11" s="6"/>
    </row>
    <row r="12" spans="1:13" s="8" customFormat="1" ht="67.2" customHeight="1" thickBot="1" x14ac:dyDescent="0.3">
      <c r="A12" s="192" t="s">
        <v>84</v>
      </c>
      <c r="B12" s="193"/>
      <c r="C12" s="193"/>
      <c r="D12" s="193"/>
      <c r="E12" s="193"/>
      <c r="F12" s="85"/>
      <c r="G12" s="85"/>
      <c r="H12" s="85"/>
      <c r="I12" s="86"/>
      <c r="J12" s="73"/>
      <c r="K12" s="74"/>
      <c r="L12" s="75"/>
      <c r="M12" s="6"/>
    </row>
    <row r="13" spans="1:13" s="8" customFormat="1" ht="16.2" thickBot="1" x14ac:dyDescent="0.35">
      <c r="A13" s="94" t="s">
        <v>50</v>
      </c>
      <c r="B13" s="95" t="s">
        <v>51</v>
      </c>
      <c r="C13" s="96" t="s">
        <v>52</v>
      </c>
      <c r="D13" s="49" t="s">
        <v>53</v>
      </c>
      <c r="E13" s="49" t="s">
        <v>54</v>
      </c>
      <c r="F13" s="49" t="s">
        <v>55</v>
      </c>
      <c r="G13" s="49" t="s">
        <v>56</v>
      </c>
      <c r="H13" s="49" t="s">
        <v>57</v>
      </c>
      <c r="I13" s="50" t="s">
        <v>58</v>
      </c>
      <c r="J13" s="11" t="s">
        <v>59</v>
      </c>
      <c r="K13" s="11" t="s">
        <v>60</v>
      </c>
      <c r="L13" s="45" t="s">
        <v>61</v>
      </c>
      <c r="M13" s="6"/>
    </row>
    <row r="14" spans="1:13" s="8" customFormat="1" x14ac:dyDescent="0.25">
      <c r="A14" s="15" t="s">
        <v>62</v>
      </c>
      <c r="B14" s="37">
        <v>42430</v>
      </c>
      <c r="C14" s="19"/>
      <c r="D14" s="19"/>
      <c r="E14" s="19"/>
      <c r="F14" s="19"/>
      <c r="G14" s="19"/>
      <c r="H14" s="19"/>
      <c r="I14" s="19"/>
      <c r="J14" s="83"/>
      <c r="K14" s="19"/>
      <c r="L14" s="19"/>
      <c r="M14" s="6"/>
    </row>
    <row r="15" spans="1:13" s="8" customFormat="1" x14ac:dyDescent="0.25">
      <c r="A15" s="18" t="s">
        <v>63</v>
      </c>
      <c r="B15" s="21">
        <v>200</v>
      </c>
      <c r="C15" s="17"/>
      <c r="D15" s="17"/>
      <c r="E15" s="17"/>
      <c r="F15" s="17"/>
      <c r="G15" s="17"/>
      <c r="H15" s="17"/>
      <c r="I15" s="17"/>
      <c r="J15" s="4"/>
      <c r="K15" s="17"/>
      <c r="L15" s="17"/>
      <c r="M15" s="6"/>
    </row>
    <row r="16" spans="1:13" s="8" customFormat="1" x14ac:dyDescent="0.25">
      <c r="A16" s="18" t="s">
        <v>64</v>
      </c>
      <c r="B16" s="21">
        <v>50</v>
      </c>
      <c r="C16" s="17"/>
      <c r="D16" s="17"/>
      <c r="E16" s="17"/>
      <c r="F16" s="17"/>
      <c r="G16" s="17"/>
      <c r="H16" s="17"/>
      <c r="I16" s="17"/>
      <c r="J16" s="4"/>
      <c r="K16" s="17"/>
      <c r="L16" s="17"/>
      <c r="M16" s="6"/>
    </row>
    <row r="17" spans="1:13" s="8" customFormat="1" ht="15.6" thickBot="1" x14ac:dyDescent="0.3">
      <c r="A17" s="2" t="s">
        <v>65</v>
      </c>
      <c r="B17" s="20">
        <v>250</v>
      </c>
      <c r="C17" s="13"/>
      <c r="D17" s="13"/>
      <c r="E17" s="13"/>
      <c r="F17" s="13"/>
      <c r="G17" s="13"/>
      <c r="H17" s="13"/>
      <c r="I17" s="13"/>
      <c r="J17" s="84"/>
      <c r="K17" s="13"/>
      <c r="L17" s="13"/>
      <c r="M17" s="6"/>
    </row>
    <row r="18" spans="1:13" s="8" customFormat="1" ht="15.6" thickBot="1" x14ac:dyDescent="0.3">
      <c r="A18" s="115"/>
      <c r="B18" s="116"/>
      <c r="C18" s="117"/>
      <c r="D18" s="117"/>
      <c r="E18" s="117"/>
      <c r="F18" s="117"/>
      <c r="G18" s="117"/>
      <c r="H18" s="117"/>
      <c r="I18" s="118"/>
      <c r="J18" s="46"/>
      <c r="K18" s="46"/>
      <c r="L18" s="47"/>
      <c r="M18" s="6"/>
    </row>
    <row r="19" spans="1:13" s="8" customFormat="1" ht="16.2" thickBot="1" x14ac:dyDescent="0.35">
      <c r="A19" s="97" t="s">
        <v>66</v>
      </c>
      <c r="B19" s="95" t="s">
        <v>51</v>
      </c>
      <c r="C19" s="96" t="s">
        <v>67</v>
      </c>
      <c r="D19" s="49" t="s">
        <v>68</v>
      </c>
      <c r="E19" s="49" t="s">
        <v>69</v>
      </c>
      <c r="F19" s="49" t="s">
        <v>70</v>
      </c>
      <c r="G19" s="49" t="s">
        <v>71</v>
      </c>
      <c r="H19" s="49" t="s">
        <v>72</v>
      </c>
      <c r="I19" s="50" t="s">
        <v>73</v>
      </c>
      <c r="J19" s="11" t="s">
        <v>74</v>
      </c>
      <c r="K19" s="11" t="s">
        <v>75</v>
      </c>
      <c r="L19" s="45" t="s">
        <v>76</v>
      </c>
      <c r="M19" s="6"/>
    </row>
    <row r="20" spans="1:13" s="8" customFormat="1" x14ac:dyDescent="0.25">
      <c r="A20" s="81" t="s">
        <v>77</v>
      </c>
      <c r="B20" s="31">
        <v>175</v>
      </c>
      <c r="C20" s="171"/>
      <c r="D20" s="171"/>
      <c r="E20" s="171"/>
      <c r="F20" s="14"/>
      <c r="G20" s="3"/>
      <c r="H20" s="3"/>
      <c r="I20" s="3"/>
      <c r="J20" s="3"/>
      <c r="K20" s="3"/>
      <c r="L20" s="3"/>
      <c r="M20" s="6"/>
    </row>
    <row r="21" spans="1:13" s="8" customFormat="1" x14ac:dyDescent="0.25">
      <c r="A21" s="18" t="s">
        <v>78</v>
      </c>
      <c r="B21" s="32">
        <v>55</v>
      </c>
      <c r="C21" s="16"/>
      <c r="D21" s="16"/>
      <c r="E21" s="16"/>
      <c r="F21" s="16"/>
      <c r="G21" s="16"/>
      <c r="H21" s="16"/>
      <c r="I21" s="17"/>
      <c r="J21" s="4"/>
      <c r="K21" s="4"/>
      <c r="L21" s="4"/>
      <c r="M21" s="6"/>
    </row>
    <row r="22" spans="1:13" s="8" customFormat="1" ht="15.6" thickBot="1" x14ac:dyDescent="0.3">
      <c r="A22" s="18" t="s">
        <v>79</v>
      </c>
      <c r="B22" s="29">
        <v>42653</v>
      </c>
      <c r="C22" s="76"/>
      <c r="D22" s="76"/>
      <c r="E22" s="76"/>
      <c r="F22" s="77"/>
      <c r="G22" s="78"/>
      <c r="H22" s="78"/>
      <c r="I22" s="78"/>
      <c r="J22" s="78"/>
      <c r="K22" s="78"/>
      <c r="L22" s="38"/>
      <c r="M22" s="6"/>
    </row>
    <row r="23" spans="1:13" s="8" customFormat="1" ht="15.6" thickBot="1" x14ac:dyDescent="0.3">
      <c r="A23" s="82" t="s">
        <v>80</v>
      </c>
      <c r="B23" s="33">
        <v>9</v>
      </c>
      <c r="C23" s="35"/>
      <c r="D23" s="35"/>
      <c r="E23" s="35"/>
      <c r="F23" s="30"/>
      <c r="G23" s="34"/>
      <c r="H23" s="34"/>
      <c r="I23" s="34"/>
      <c r="J23" s="34"/>
      <c r="K23" s="34"/>
      <c r="L23" s="34"/>
      <c r="M23" s="6"/>
    </row>
    <row r="24" spans="1:13" s="8" customFormat="1" ht="15.6" thickBot="1" x14ac:dyDescent="0.3">
      <c r="A24" s="151" t="s">
        <v>81</v>
      </c>
      <c r="B24" s="49"/>
      <c r="C24" s="49"/>
      <c r="D24" s="49"/>
      <c r="E24" s="49"/>
      <c r="F24" s="49"/>
      <c r="G24" s="49"/>
      <c r="H24" s="49"/>
      <c r="I24" s="50"/>
      <c r="J24" s="73"/>
      <c r="K24" s="73"/>
      <c r="L24" s="75"/>
      <c r="M24" s="6"/>
    </row>
    <row r="25" spans="1:13" s="155" customFormat="1" ht="7.5" customHeight="1" thickBot="1" x14ac:dyDescent="0.4">
      <c r="A25" s="1"/>
      <c r="B25" s="152"/>
      <c r="C25" s="152"/>
      <c r="D25" s="152"/>
      <c r="E25" s="153"/>
      <c r="F25" s="152"/>
      <c r="G25" s="152"/>
      <c r="H25" s="152"/>
      <c r="I25" s="154"/>
      <c r="J25" s="1"/>
      <c r="K25" s="156"/>
      <c r="L25" s="156"/>
      <c r="M25" s="156"/>
    </row>
    <row r="26" spans="1:13" s="8" customFormat="1" ht="23.4" thickBot="1" x14ac:dyDescent="0.45">
      <c r="A26" s="41" t="s">
        <v>3</v>
      </c>
      <c r="B26" s="61"/>
      <c r="C26" s="61"/>
      <c r="D26" s="61"/>
      <c r="E26" s="42"/>
      <c r="F26" s="61"/>
      <c r="G26" s="61"/>
      <c r="H26" s="61"/>
      <c r="I26" s="62"/>
      <c r="J26" s="12"/>
      <c r="K26" s="6"/>
      <c r="L26" s="6"/>
      <c r="M26" s="6"/>
    </row>
    <row r="27" spans="1:13" s="8" customFormat="1" ht="33" customHeight="1" thickBot="1" x14ac:dyDescent="0.4">
      <c r="A27" s="190" t="s">
        <v>86</v>
      </c>
      <c r="B27" s="191"/>
      <c r="C27" s="191"/>
      <c r="D27" s="99"/>
      <c r="E27" s="100"/>
      <c r="F27" s="99"/>
      <c r="G27" s="99"/>
      <c r="H27" s="99"/>
      <c r="I27" s="101"/>
      <c r="J27" s="12"/>
      <c r="K27" s="6"/>
      <c r="L27" s="6"/>
      <c r="M27" s="6"/>
    </row>
    <row r="28" spans="1:13" s="8" customFormat="1" ht="16.2" thickBot="1" x14ac:dyDescent="0.35">
      <c r="A28" s="148" t="s">
        <v>4</v>
      </c>
      <c r="B28" s="158" t="s">
        <v>5</v>
      </c>
      <c r="C28" s="158" t="s">
        <v>6</v>
      </c>
      <c r="D28" s="194" t="s">
        <v>7</v>
      </c>
      <c r="E28" s="195"/>
      <c r="F28" s="99"/>
      <c r="G28" s="102"/>
      <c r="H28" s="85"/>
      <c r="I28" s="86"/>
      <c r="J28" s="12"/>
      <c r="K28" s="6"/>
      <c r="L28" s="6"/>
      <c r="M28" s="6"/>
    </row>
    <row r="29" spans="1:13" s="8" customFormat="1" ht="15.6" x14ac:dyDescent="0.3">
      <c r="A29" s="149" t="s">
        <v>8</v>
      </c>
      <c r="B29" s="48">
        <f>SUMIF(C22:L22,"&lt;"&amp;B62,C20:L20)</f>
        <v>0</v>
      </c>
      <c r="C29" s="159"/>
      <c r="D29" s="196"/>
      <c r="E29" s="197"/>
      <c r="F29" s="99"/>
      <c r="G29" s="102"/>
      <c r="H29" s="85"/>
      <c r="I29" s="86"/>
      <c r="J29" s="12"/>
      <c r="K29" s="6"/>
      <c r="L29" s="6"/>
      <c r="M29" s="6"/>
    </row>
    <row r="30" spans="1:13" s="8" customFormat="1" ht="15.6" x14ac:dyDescent="0.3">
      <c r="A30" s="135" t="s">
        <v>9</v>
      </c>
      <c r="B30" s="25">
        <f>IFERROR(B29+B45,"")</f>
        <v>0</v>
      </c>
      <c r="C30" s="160"/>
      <c r="D30" s="198"/>
      <c r="E30" s="199"/>
      <c r="F30" s="99"/>
      <c r="G30" s="102"/>
      <c r="H30" s="85"/>
      <c r="I30" s="86"/>
      <c r="J30" s="12"/>
      <c r="K30" s="6"/>
      <c r="L30" s="6"/>
      <c r="M30" s="6"/>
    </row>
    <row r="31" spans="1:13" s="8" customFormat="1" ht="15.6" x14ac:dyDescent="0.3">
      <c r="A31" s="135" t="s">
        <v>10</v>
      </c>
      <c r="B31" s="79" t="str">
        <f>IFERROR(B29/(B43-B46-B47-B48),"")</f>
        <v/>
      </c>
      <c r="C31" s="160"/>
      <c r="D31" s="198"/>
      <c r="E31" s="199"/>
      <c r="F31" s="99"/>
      <c r="G31" s="102"/>
      <c r="H31" s="85"/>
      <c r="I31" s="86"/>
      <c r="J31" s="12"/>
      <c r="K31" s="6"/>
      <c r="L31" s="6"/>
      <c r="M31" s="6"/>
    </row>
    <row r="32" spans="1:13" s="8" customFormat="1" ht="15.6" x14ac:dyDescent="0.3">
      <c r="A32" s="135" t="s">
        <v>11</v>
      </c>
      <c r="B32" s="79" t="str">
        <f>IFERROR(B30/B43, "")</f>
        <v/>
      </c>
      <c r="C32" s="160"/>
      <c r="D32" s="200" t="s">
        <v>12</v>
      </c>
      <c r="E32" s="201"/>
      <c r="F32" s="99"/>
      <c r="G32" s="102"/>
      <c r="H32" s="85"/>
      <c r="I32" s="86"/>
      <c r="J32" s="12"/>
      <c r="K32" s="6"/>
      <c r="L32" s="6"/>
      <c r="M32" s="6"/>
    </row>
    <row r="33" spans="1:13" s="8" customFormat="1" ht="15.6" x14ac:dyDescent="0.3">
      <c r="A33" s="135" t="s">
        <v>78</v>
      </c>
      <c r="B33" s="25" t="str">
        <f>G48</f>
        <v/>
      </c>
      <c r="C33" s="161"/>
      <c r="D33" s="202" t="s">
        <v>13</v>
      </c>
      <c r="E33" s="203"/>
      <c r="F33" s="99"/>
      <c r="G33" s="102"/>
      <c r="H33" s="85"/>
      <c r="I33" s="86"/>
      <c r="J33" s="12"/>
      <c r="K33" s="6"/>
      <c r="L33" s="6"/>
      <c r="M33" s="6"/>
    </row>
    <row r="34" spans="1:13" s="8" customFormat="1" ht="15.6" x14ac:dyDescent="0.3">
      <c r="A34" s="150" t="s">
        <v>14</v>
      </c>
      <c r="B34" s="26" t="str">
        <f>IF(G49=0,"",(G49))</f>
        <v/>
      </c>
      <c r="C34" s="163"/>
      <c r="D34" s="204" t="s">
        <v>15</v>
      </c>
      <c r="E34" s="205"/>
      <c r="F34" s="99"/>
      <c r="G34" s="102"/>
      <c r="H34" s="85"/>
      <c r="I34" s="86"/>
      <c r="J34" s="12"/>
      <c r="K34" s="6"/>
      <c r="L34" s="6"/>
      <c r="M34" s="6"/>
    </row>
    <row r="35" spans="1:13" s="8" customFormat="1" ht="15.6" x14ac:dyDescent="0.3">
      <c r="A35" s="135" t="s">
        <v>91</v>
      </c>
      <c r="B35" s="25" t="str">
        <f>G50</f>
        <v/>
      </c>
      <c r="C35" s="161"/>
      <c r="D35" s="202"/>
      <c r="E35" s="203"/>
      <c r="F35" s="99"/>
      <c r="G35" s="102"/>
      <c r="H35" s="85"/>
      <c r="I35" s="86"/>
      <c r="J35" s="12"/>
      <c r="K35" s="6"/>
      <c r="L35" s="6"/>
      <c r="M35" s="6"/>
    </row>
    <row r="36" spans="1:13" s="8" customFormat="1" ht="15.6" x14ac:dyDescent="0.3">
      <c r="A36" s="150" t="s">
        <v>16</v>
      </c>
      <c r="B36" s="27" t="str">
        <f>G55</f>
        <v/>
      </c>
      <c r="C36" s="161"/>
      <c r="D36" s="202" t="s">
        <v>92</v>
      </c>
      <c r="E36" s="203"/>
      <c r="F36" s="99"/>
      <c r="G36" s="102"/>
      <c r="H36" s="85"/>
      <c r="I36" s="86"/>
      <c r="J36" s="12"/>
      <c r="K36" s="6"/>
      <c r="L36" s="6"/>
      <c r="M36" s="6"/>
    </row>
    <row r="37" spans="1:13" s="8" customFormat="1" ht="16.2" thickBot="1" x14ac:dyDescent="0.35">
      <c r="A37" s="137" t="s">
        <v>17</v>
      </c>
      <c r="B37" s="28" t="str">
        <f>IFERROR(IF(B44=0,"",(((B55)+(G51*B44)+(B49*G56)-(B43*G44))/B43)),"")</f>
        <v/>
      </c>
      <c r="C37" s="162"/>
      <c r="D37" s="206"/>
      <c r="E37" s="207"/>
      <c r="F37" s="99"/>
      <c r="G37" s="102"/>
      <c r="H37" s="85"/>
      <c r="I37" s="86"/>
      <c r="J37" s="12"/>
      <c r="K37" s="6"/>
      <c r="L37" s="6"/>
      <c r="M37" s="6"/>
    </row>
    <row r="38" spans="1:13" s="8" customFormat="1" ht="21" thickBot="1" x14ac:dyDescent="0.4">
      <c r="A38" s="106" t="s">
        <v>83</v>
      </c>
      <c r="B38" s="103"/>
      <c r="C38" s="103"/>
      <c r="D38" s="103"/>
      <c r="E38" s="104"/>
      <c r="F38" s="103"/>
      <c r="G38" s="103"/>
      <c r="H38" s="103"/>
      <c r="I38" s="105"/>
      <c r="J38" s="12"/>
      <c r="K38" s="6"/>
      <c r="L38" s="6"/>
      <c r="M38" s="6"/>
    </row>
    <row r="39" spans="1:13" s="155" customFormat="1" ht="7.5" customHeight="1" thickBot="1" x14ac:dyDescent="0.4">
      <c r="A39" s="1"/>
      <c r="B39" s="152"/>
      <c r="C39" s="152"/>
      <c r="D39" s="152"/>
      <c r="E39" s="153"/>
      <c r="F39" s="152"/>
      <c r="G39" s="152"/>
      <c r="H39" s="152"/>
      <c r="I39" s="154"/>
      <c r="J39" s="1"/>
      <c r="K39" s="156"/>
      <c r="L39" s="156"/>
      <c r="M39" s="156"/>
    </row>
    <row r="40" spans="1:13" s="8" customFormat="1" ht="23.4" thickBot="1" x14ac:dyDescent="0.45">
      <c r="A40" s="41" t="s">
        <v>18</v>
      </c>
      <c r="B40" s="61"/>
      <c r="C40" s="61"/>
      <c r="D40" s="61"/>
      <c r="E40" s="42"/>
      <c r="F40" s="61"/>
      <c r="G40" s="61"/>
      <c r="H40" s="61"/>
      <c r="I40" s="62"/>
      <c r="J40" s="6"/>
      <c r="K40" s="6"/>
      <c r="L40" s="6"/>
      <c r="M40" s="6"/>
    </row>
    <row r="41" spans="1:13" s="8" customFormat="1" ht="55.95" customHeight="1" thickBot="1" x14ac:dyDescent="0.4">
      <c r="A41" s="188" t="s">
        <v>87</v>
      </c>
      <c r="B41" s="189"/>
      <c r="C41" s="189"/>
      <c r="D41" s="99"/>
      <c r="E41" s="100"/>
      <c r="F41" s="99"/>
      <c r="G41" s="99"/>
      <c r="H41" s="99"/>
      <c r="I41" s="101"/>
      <c r="J41" s="6"/>
      <c r="K41" s="6"/>
      <c r="L41" s="6"/>
      <c r="M41" s="6"/>
    </row>
    <row r="42" spans="1:13" s="8" customFormat="1" ht="18" thickBot="1" x14ac:dyDescent="0.35">
      <c r="A42" s="133" t="s">
        <v>19</v>
      </c>
      <c r="B42" s="147" t="s">
        <v>5</v>
      </c>
      <c r="C42" s="99"/>
      <c r="D42" s="133" t="s">
        <v>20</v>
      </c>
      <c r="E42" s="141"/>
      <c r="F42" s="141"/>
      <c r="G42" s="147" t="s">
        <v>5</v>
      </c>
      <c r="H42" s="85"/>
      <c r="I42" s="86"/>
      <c r="J42" s="6"/>
      <c r="K42" s="6"/>
      <c r="L42" s="6"/>
      <c r="M42" s="24"/>
    </row>
    <row r="43" spans="1:13" s="8" customFormat="1" ht="17.399999999999999" x14ac:dyDescent="0.3">
      <c r="A43" s="134" t="s">
        <v>21</v>
      </c>
      <c r="B43" s="63" t="str">
        <f>IF(SUM(C15:L15)=0,"",SUM(C15:L15))</f>
        <v/>
      </c>
      <c r="C43" s="99"/>
      <c r="D43" s="142" t="s">
        <v>22</v>
      </c>
      <c r="E43" s="143"/>
      <c r="F43" s="143"/>
      <c r="G43" s="168" t="str">
        <f>IF(B43="","",SUMPRODUCT(C15:L15,C16:L16)/B43)</f>
        <v/>
      </c>
      <c r="H43" s="85"/>
      <c r="I43" s="86"/>
      <c r="J43" s="6"/>
      <c r="K43" s="6"/>
      <c r="L43" s="6"/>
      <c r="M43" s="5"/>
    </row>
    <row r="44" spans="1:13" s="8" customFormat="1" ht="17.399999999999999" x14ac:dyDescent="0.3">
      <c r="A44" s="135" t="s">
        <v>23</v>
      </c>
      <c r="B44" s="64" t="str">
        <f>IF(SUM(C20:L20)=0,"",SUM(C20:L20))</f>
        <v/>
      </c>
      <c r="C44" s="99"/>
      <c r="D44" s="135" t="s">
        <v>24</v>
      </c>
      <c r="E44" s="144"/>
      <c r="F44" s="144"/>
      <c r="G44" s="169" t="str">
        <f>IF(B43="","",SUMPRODUCT(C15:L15,C17:L17)/B43)</f>
        <v/>
      </c>
      <c r="H44" s="85"/>
      <c r="I44" s="86"/>
      <c r="J44" s="6"/>
      <c r="K44" s="6"/>
      <c r="L44" s="6"/>
      <c r="M44" s="5"/>
    </row>
    <row r="45" spans="1:13" s="8" customFormat="1" ht="18" thickBot="1" x14ac:dyDescent="0.35">
      <c r="A45" s="136" t="s">
        <v>85</v>
      </c>
      <c r="B45" s="80"/>
      <c r="C45" s="114"/>
      <c r="D45" s="137" t="s">
        <v>25</v>
      </c>
      <c r="E45" s="145"/>
      <c r="F45" s="145"/>
      <c r="G45" s="65" t="str">
        <f>IF(B43="","",SUMPRODUCT(C14:L14,C15:L15)/B43)</f>
        <v/>
      </c>
      <c r="H45" s="85"/>
      <c r="I45" s="86"/>
      <c r="J45" s="6"/>
      <c r="K45" s="6"/>
      <c r="L45" s="6"/>
      <c r="M45" s="5"/>
    </row>
    <row r="46" spans="1:13" s="8" customFormat="1" ht="18" thickBot="1" x14ac:dyDescent="0.35">
      <c r="A46" s="135" t="s">
        <v>26</v>
      </c>
      <c r="B46" s="36"/>
      <c r="C46" s="99"/>
      <c r="D46" s="85"/>
      <c r="E46" s="85"/>
      <c r="F46" s="85"/>
      <c r="G46" s="85"/>
      <c r="H46" s="85"/>
      <c r="I46" s="86"/>
      <c r="J46" s="6"/>
      <c r="K46" s="6"/>
      <c r="L46" s="6"/>
      <c r="M46" s="5"/>
    </row>
    <row r="47" spans="1:13" s="8" customFormat="1" ht="18" thickBot="1" x14ac:dyDescent="0.35">
      <c r="A47" s="135" t="s">
        <v>27</v>
      </c>
      <c r="B47" s="36"/>
      <c r="C47" s="99"/>
      <c r="D47" s="133" t="s">
        <v>28</v>
      </c>
      <c r="E47" s="141"/>
      <c r="F47" s="141"/>
      <c r="G47" s="147" t="s">
        <v>5</v>
      </c>
      <c r="H47" s="85"/>
      <c r="I47" s="86"/>
      <c r="J47" s="6"/>
      <c r="K47" s="6"/>
      <c r="L47" s="6"/>
      <c r="M47" s="5"/>
    </row>
    <row r="48" spans="1:13" s="8" customFormat="1" ht="17.399999999999999" x14ac:dyDescent="0.3">
      <c r="A48" s="135" t="s">
        <v>29</v>
      </c>
      <c r="B48" s="36"/>
      <c r="C48" s="99"/>
      <c r="D48" s="134" t="s">
        <v>30</v>
      </c>
      <c r="E48" s="146"/>
      <c r="F48" s="146"/>
      <c r="G48" s="63" t="str">
        <f>IF(B44="","",(SUMPRODUCT(C20:L20,C21:L21))/B44)</f>
        <v/>
      </c>
      <c r="H48" s="85"/>
      <c r="I48" s="86"/>
      <c r="J48" s="6"/>
      <c r="K48" s="6"/>
      <c r="L48" s="6"/>
      <c r="M48" s="5"/>
    </row>
    <row r="49" spans="1:14" s="8" customFormat="1" ht="17.399999999999999" x14ac:dyDescent="0.3">
      <c r="A49" s="135" t="s">
        <v>31</v>
      </c>
      <c r="B49" s="36"/>
      <c r="C49" s="99"/>
      <c r="D49" s="135" t="s">
        <v>32</v>
      </c>
      <c r="E49" s="144"/>
      <c r="F49" s="144"/>
      <c r="G49" s="66" t="str">
        <f>IF(B44="","",(SUMPRODUCT(C20:L20,C22:L22))/B44)</f>
        <v/>
      </c>
      <c r="H49" s="85"/>
      <c r="I49" s="86"/>
      <c r="J49" s="6"/>
      <c r="K49" s="6"/>
      <c r="L49" s="6"/>
      <c r="M49" s="5"/>
    </row>
    <row r="50" spans="1:14" s="8" customFormat="1" ht="17.399999999999999" x14ac:dyDescent="0.3">
      <c r="A50" s="135" t="s">
        <v>33</v>
      </c>
      <c r="B50" s="164" t="str">
        <f>IF(AND(B49&lt;&gt;"",B43&lt;&gt;""),B49/B43, "")</f>
        <v/>
      </c>
      <c r="C50" s="99"/>
      <c r="D50" s="135" t="s">
        <v>34</v>
      </c>
      <c r="E50" s="144"/>
      <c r="F50" s="144"/>
      <c r="G50" s="64" t="str">
        <f>IFERROR(IF(AND(G49&lt;&gt;"",G45&lt;&gt;""),G49-G45,""),"")</f>
        <v/>
      </c>
      <c r="H50" s="85"/>
      <c r="I50" s="86"/>
      <c r="J50" s="6"/>
      <c r="K50" s="6"/>
      <c r="L50" s="6"/>
      <c r="M50" s="5"/>
      <c r="N50" s="6"/>
    </row>
    <row r="51" spans="1:14" s="8" customFormat="1" ht="17.399999999999999" x14ac:dyDescent="0.3">
      <c r="A51" s="135" t="s">
        <v>35</v>
      </c>
      <c r="B51" s="64" t="str">
        <f>IF(B44=0,(0),IF(AND(B44&lt;&gt;"",B49&lt;&gt;"",B43&lt;&gt;""),(B43-(B44+B49)),""))</f>
        <v/>
      </c>
      <c r="C51" s="99"/>
      <c r="D51" s="135" t="s">
        <v>36</v>
      </c>
      <c r="E51" s="144"/>
      <c r="F51" s="144"/>
      <c r="G51" s="170" t="str">
        <f>IFERROR(IF(B44&lt;&gt;"",G52*G48,""),"")</f>
        <v/>
      </c>
      <c r="H51" s="85"/>
      <c r="I51" s="86"/>
      <c r="J51" s="6"/>
      <c r="K51" s="6"/>
      <c r="L51" s="6"/>
      <c r="M51" s="5"/>
      <c r="N51" s="1"/>
    </row>
    <row r="52" spans="1:14" s="8" customFormat="1" ht="15.6" thickBot="1" x14ac:dyDescent="0.3">
      <c r="A52" s="137" t="s">
        <v>37</v>
      </c>
      <c r="B52" s="165" t="str">
        <f>IFERROR(B51/B43,"")</f>
        <v/>
      </c>
      <c r="C52" s="99"/>
      <c r="D52" s="137" t="s">
        <v>38</v>
      </c>
      <c r="E52" s="145"/>
      <c r="F52" s="145"/>
      <c r="G52" s="67" t="str">
        <f>IF(B44="","",(SUMPRODUCT(C20:L20,C23:L23))/B44)</f>
        <v/>
      </c>
      <c r="H52" s="85"/>
      <c r="I52" s="86"/>
      <c r="J52" s="6"/>
      <c r="K52" s="6"/>
      <c r="L52" s="6"/>
      <c r="M52" s="1"/>
      <c r="N52" s="1"/>
    </row>
    <row r="53" spans="1:14" s="8" customFormat="1" ht="15.6" thickBot="1" x14ac:dyDescent="0.3">
      <c r="A53" s="138"/>
      <c r="B53" s="85"/>
      <c r="C53" s="99"/>
      <c r="D53" s="99"/>
      <c r="E53" s="99"/>
      <c r="F53" s="99"/>
      <c r="G53" s="85"/>
      <c r="H53" s="85"/>
      <c r="I53" s="86"/>
      <c r="J53" s="6"/>
      <c r="K53" s="6"/>
      <c r="L53" s="6"/>
      <c r="M53" s="6"/>
      <c r="N53" s="6"/>
    </row>
    <row r="54" spans="1:14" s="8" customFormat="1" ht="16.2" thickBot="1" x14ac:dyDescent="0.35">
      <c r="A54" s="139" t="s">
        <v>39</v>
      </c>
      <c r="B54" s="147" t="s">
        <v>5</v>
      </c>
      <c r="C54" s="99"/>
      <c r="D54" s="139" t="s">
        <v>40</v>
      </c>
      <c r="E54" s="141"/>
      <c r="F54" s="141"/>
      <c r="G54" s="147" t="s">
        <v>5</v>
      </c>
      <c r="H54" s="85"/>
      <c r="I54" s="86"/>
      <c r="J54" s="6"/>
      <c r="K54" s="6"/>
      <c r="L54" s="6"/>
      <c r="M54" s="6"/>
      <c r="N54" s="6"/>
    </row>
    <row r="55" spans="1:14" s="8" customFormat="1" ht="15.6" thickBot="1" x14ac:dyDescent="0.3">
      <c r="A55" s="140" t="s">
        <v>41</v>
      </c>
      <c r="B55" s="166"/>
      <c r="C55" s="85"/>
      <c r="D55" s="142" t="s">
        <v>42</v>
      </c>
      <c r="E55" s="143"/>
      <c r="F55" s="143"/>
      <c r="G55" s="168" t="str">
        <f>IF(B44="","",(((G48/0.55)-G43)/(G49-G45))*1000)</f>
        <v/>
      </c>
      <c r="H55" s="85"/>
      <c r="I55" s="86"/>
      <c r="J55" s="6"/>
      <c r="K55" s="6"/>
      <c r="L55" s="6"/>
      <c r="M55" s="6"/>
      <c r="N55" s="6"/>
    </row>
    <row r="56" spans="1:14" s="8" customFormat="1" x14ac:dyDescent="0.25">
      <c r="A56" s="85"/>
      <c r="B56" s="111"/>
      <c r="C56" s="112"/>
      <c r="D56" s="135" t="s">
        <v>43</v>
      </c>
      <c r="E56" s="144"/>
      <c r="F56" s="144"/>
      <c r="G56" s="167"/>
      <c r="H56" s="85"/>
      <c r="I56" s="86"/>
      <c r="J56" s="6"/>
      <c r="K56" s="6"/>
      <c r="L56" s="6"/>
      <c r="M56" s="6"/>
      <c r="N56" s="6"/>
    </row>
    <row r="57" spans="1:14" s="8" customFormat="1" ht="15.6" thickBot="1" x14ac:dyDescent="0.3">
      <c r="A57" s="113"/>
      <c r="B57" s="99"/>
      <c r="C57" s="99"/>
      <c r="D57" s="137" t="s">
        <v>44</v>
      </c>
      <c r="E57" s="145"/>
      <c r="F57" s="145"/>
      <c r="G57" s="68" t="str">
        <f>IFERROR(IF(B43="","",(((B55)+(G51*B44)+(B49*G56)-(B43*G44))/B43)),"")</f>
        <v/>
      </c>
      <c r="H57" s="85"/>
      <c r="I57" s="86"/>
      <c r="J57" s="6"/>
      <c r="K57" s="6"/>
      <c r="L57" s="6"/>
      <c r="M57" s="6"/>
      <c r="N57" s="6"/>
    </row>
    <row r="58" spans="1:14" ht="16.2" thickBot="1" x14ac:dyDescent="0.35">
      <c r="A58" s="98"/>
      <c r="B58" s="107"/>
      <c r="C58" s="91"/>
      <c r="D58" s="108"/>
      <c r="E58" s="109"/>
      <c r="F58" s="109"/>
      <c r="G58" s="109"/>
      <c r="H58" s="110"/>
      <c r="I58" s="105"/>
      <c r="J58" s="69"/>
      <c r="K58" s="69"/>
      <c r="L58" s="69"/>
      <c r="M58" s="69"/>
      <c r="N58" s="69"/>
    </row>
    <row r="59" spans="1:14" hidden="1" x14ac:dyDescent="0.25">
      <c r="A59" s="70" t="s">
        <v>45</v>
      </c>
      <c r="B59" s="9">
        <f>C7</f>
        <v>0</v>
      </c>
      <c r="C59" s="9"/>
      <c r="D59" s="9"/>
      <c r="E59" s="9"/>
      <c r="F59" s="9"/>
      <c r="G59" s="9"/>
      <c r="H59" s="9"/>
      <c r="I59" s="6"/>
      <c r="J59" s="69"/>
      <c r="K59" s="71"/>
      <c r="L59" s="69"/>
      <c r="M59" s="69"/>
      <c r="N59" s="69"/>
    </row>
    <row r="60" spans="1:14" hidden="1" x14ac:dyDescent="0.25">
      <c r="A60" s="70" t="s">
        <v>46</v>
      </c>
      <c r="B60" s="10">
        <f>DATEVALUE(CONCATENATE("1/5/",B59))</f>
        <v>36647</v>
      </c>
      <c r="C60" s="23">
        <f>B60</f>
        <v>36647</v>
      </c>
      <c r="D60" s="10"/>
      <c r="E60" s="10"/>
      <c r="F60" s="10"/>
      <c r="G60" s="10"/>
      <c r="H60" s="10"/>
      <c r="I60" s="6"/>
      <c r="J60" s="69"/>
      <c r="K60" s="71"/>
      <c r="L60" s="69"/>
      <c r="M60" s="69"/>
      <c r="N60" s="69"/>
    </row>
    <row r="61" spans="1:14" hidden="1" x14ac:dyDescent="0.25">
      <c r="A61" s="70" t="s">
        <v>47</v>
      </c>
      <c r="B61" s="10">
        <f>DATEVALUE(CONCATENATE("30/4/",B59+1))</f>
        <v>37011</v>
      </c>
      <c r="C61" s="23">
        <f t="shared" ref="C61:C62" si="0">B61</f>
        <v>37011</v>
      </c>
      <c r="D61" s="10"/>
      <c r="E61" s="10"/>
      <c r="F61" s="10"/>
      <c r="G61" s="10"/>
      <c r="H61" s="10"/>
      <c r="I61" s="6"/>
      <c r="J61" s="69"/>
      <c r="K61" s="71"/>
      <c r="L61" s="69"/>
      <c r="M61" s="69"/>
      <c r="N61" s="69"/>
    </row>
    <row r="62" spans="1:14" hidden="1" x14ac:dyDescent="0.25">
      <c r="A62" s="6" t="s">
        <v>48</v>
      </c>
      <c r="B62" s="6">
        <f>DATEVALUE(CONCATENATE("1/11/",B59))</f>
        <v>36831</v>
      </c>
      <c r="C62" s="23">
        <f t="shared" si="0"/>
        <v>36831</v>
      </c>
      <c r="D62" s="6"/>
      <c r="E62" s="6"/>
      <c r="F62" s="6"/>
      <c r="G62" s="6"/>
      <c r="H62" s="6"/>
      <c r="I62" s="6"/>
      <c r="J62" s="69"/>
      <c r="K62" s="71"/>
      <c r="L62" s="69"/>
      <c r="M62" s="69"/>
      <c r="N62" s="69"/>
    </row>
    <row r="63" spans="1:14" hidden="1" x14ac:dyDescent="0.25">
      <c r="A63" s="6"/>
      <c r="B63" s="6"/>
      <c r="C63" s="6"/>
      <c r="D63" s="6"/>
      <c r="E63" s="6"/>
      <c r="F63" s="6"/>
      <c r="G63" s="6"/>
      <c r="H63" s="6"/>
      <c r="I63" s="6"/>
      <c r="J63" s="69"/>
      <c r="K63" s="71"/>
      <c r="L63" s="69"/>
      <c r="M63" s="69"/>
      <c r="N63" s="69"/>
    </row>
    <row r="64" spans="1:14" s="155" customFormat="1" ht="7.5" customHeight="1" thickBot="1" x14ac:dyDescent="0.3">
      <c r="A64" s="156"/>
      <c r="B64" s="156"/>
      <c r="C64" s="156"/>
      <c r="D64" s="156"/>
      <c r="E64" s="156"/>
      <c r="F64" s="156"/>
      <c r="G64" s="156"/>
      <c r="H64" s="156"/>
      <c r="I64" s="156"/>
      <c r="J64" s="156"/>
      <c r="K64" s="157"/>
      <c r="L64" s="156"/>
      <c r="M64" s="156"/>
      <c r="N64" s="156"/>
    </row>
    <row r="65" spans="1:12" ht="23.4" thickBot="1" x14ac:dyDescent="0.3">
      <c r="A65" s="181" t="s">
        <v>82</v>
      </c>
      <c r="B65" s="182"/>
      <c r="C65" s="182"/>
      <c r="D65" s="182"/>
      <c r="E65" s="182"/>
      <c r="F65" s="182"/>
      <c r="G65" s="182"/>
      <c r="H65" s="182"/>
      <c r="I65" s="183"/>
      <c r="J65" s="69"/>
      <c r="K65" s="69"/>
      <c r="L65" s="69"/>
    </row>
    <row r="66" spans="1:12" x14ac:dyDescent="0.25">
      <c r="A66" s="172"/>
      <c r="B66" s="173"/>
      <c r="C66" s="173"/>
      <c r="D66" s="173"/>
      <c r="E66" s="173"/>
      <c r="F66" s="173"/>
      <c r="G66" s="173"/>
      <c r="H66" s="173"/>
      <c r="I66" s="174"/>
      <c r="J66" s="69"/>
      <c r="K66" s="69"/>
      <c r="L66" s="69"/>
    </row>
    <row r="67" spans="1:12" x14ac:dyDescent="0.25">
      <c r="A67" s="175"/>
      <c r="B67" s="176"/>
      <c r="C67" s="176"/>
      <c r="D67" s="176"/>
      <c r="E67" s="176"/>
      <c r="F67" s="176"/>
      <c r="G67" s="176"/>
      <c r="H67" s="176"/>
      <c r="I67" s="177"/>
      <c r="J67" s="69"/>
      <c r="K67" s="69"/>
      <c r="L67" s="69"/>
    </row>
    <row r="68" spans="1:12" x14ac:dyDescent="0.25">
      <c r="A68" s="175"/>
      <c r="B68" s="176"/>
      <c r="C68" s="176"/>
      <c r="D68" s="176"/>
      <c r="E68" s="176"/>
      <c r="F68" s="176"/>
      <c r="G68" s="176"/>
      <c r="H68" s="176"/>
      <c r="I68" s="177"/>
      <c r="J68" s="69"/>
      <c r="K68" s="69"/>
      <c r="L68" s="69"/>
    </row>
    <row r="69" spans="1:12" ht="15.6" thickBot="1" x14ac:dyDescent="0.3">
      <c r="A69" s="178"/>
      <c r="B69" s="179"/>
      <c r="C69" s="179"/>
      <c r="D69" s="179"/>
      <c r="E69" s="179"/>
      <c r="F69" s="179"/>
      <c r="G69" s="179"/>
      <c r="H69" s="179"/>
      <c r="I69" s="180"/>
      <c r="J69" s="69"/>
      <c r="K69" s="69"/>
      <c r="L69" s="69"/>
    </row>
  </sheetData>
  <sheetProtection selectLockedCells="1"/>
  <mergeCells count="18">
    <mergeCell ref="D36:E36"/>
    <mergeCell ref="D37:E37"/>
    <mergeCell ref="A66:I69"/>
    <mergeCell ref="A65:I65"/>
    <mergeCell ref="A7:B7"/>
    <mergeCell ref="C6:D6"/>
    <mergeCell ref="C7:D7"/>
    <mergeCell ref="A41:C41"/>
    <mergeCell ref="A27:C27"/>
    <mergeCell ref="A12:E12"/>
    <mergeCell ref="D28:E28"/>
    <mergeCell ref="D29:E29"/>
    <mergeCell ref="D30:E30"/>
    <mergeCell ref="D31:E31"/>
    <mergeCell ref="D32:E32"/>
    <mergeCell ref="D33:E33"/>
    <mergeCell ref="D34:E34"/>
    <mergeCell ref="D35:E35"/>
  </mergeCells>
  <phoneticPr fontId="13" type="noConversion"/>
  <conditionalFormatting sqref="A46">
    <cfRule type="expression" dxfId="17" priority="22">
      <formula>IF($B$46="",TRUE,FALSE)</formula>
    </cfRule>
  </conditionalFormatting>
  <conditionalFormatting sqref="A47">
    <cfRule type="expression" dxfId="16" priority="21">
      <formula>IF($B$47="",TRUE,FALSE)</formula>
    </cfRule>
  </conditionalFormatting>
  <conditionalFormatting sqref="A48">
    <cfRule type="expression" dxfId="15" priority="20">
      <formula>IF($B$48="",TRUE,FALSE)</formula>
    </cfRule>
  </conditionalFormatting>
  <conditionalFormatting sqref="A49">
    <cfRule type="expression" dxfId="14" priority="19">
      <formula>IF($B$49="",TRUE,FALSE)</formula>
    </cfRule>
  </conditionalFormatting>
  <conditionalFormatting sqref="B6">
    <cfRule type="expression" dxfId="13" priority="18">
      <formula>IF($C$6="",TRUE,FALSE)</formula>
    </cfRule>
  </conditionalFormatting>
  <conditionalFormatting sqref="A7">
    <cfRule type="expression" dxfId="12" priority="17">
      <formula>IF($C$7="",TRUE,FALSE)</formula>
    </cfRule>
  </conditionalFormatting>
  <conditionalFormatting sqref="D56:F56">
    <cfRule type="expression" dxfId="11" priority="15">
      <formula>IF($G$56="",TRUE,FALSE)</formula>
    </cfRule>
  </conditionalFormatting>
  <conditionalFormatting sqref="A55">
    <cfRule type="expression" dxfId="10" priority="13">
      <formula>IF($B$55="",TRUE,FALSE)</formula>
    </cfRule>
  </conditionalFormatting>
  <conditionalFormatting sqref="A14">
    <cfRule type="expression" dxfId="9" priority="12">
      <formula>IF(AND($C$14="",$D$14="",$E$14="",$F$14="",$G$14="",$H$14="",$I$14="",$J$14="",$K$14="",$L$14=""),TRUE,FALSE)</formula>
    </cfRule>
  </conditionalFormatting>
  <conditionalFormatting sqref="A15">
    <cfRule type="expression" dxfId="8" priority="11">
      <formula>IF(AND($C$15="",$D$15="",$E$15="",$F$15="",$G$15="",$H$15="",$I$15="",$J$15="",$K$15="",$L$15=""),TRUE,FALSE)</formula>
    </cfRule>
  </conditionalFormatting>
  <conditionalFormatting sqref="A16">
    <cfRule type="expression" dxfId="7" priority="10">
      <formula>IF(AND($C$16="",$D$16="",$E$16="",$F$16="",$G$16="",$H$16="",$I$16="",$J$16="",$K$16="",$L$16=""),TRUE,FALSE)</formula>
    </cfRule>
  </conditionalFormatting>
  <conditionalFormatting sqref="A17">
    <cfRule type="expression" dxfId="6" priority="9">
      <formula>IF(AND($C$17="",$D$17="",$E$17="",$F$17="",$G$17="",$H$17="",$I$17="",$J$17="",$K$17="",$L$17=""),TRUE,FALSE)</formula>
    </cfRule>
  </conditionalFormatting>
  <conditionalFormatting sqref="A20">
    <cfRule type="expression" dxfId="5" priority="8">
      <formula>IF(AND($C$20="",$D$20="",$E$20="",$F$20="",$G$20="",$H$20="",$I$20="",$J$20="",$K$20="",$L$20),TRUE,FALSE)</formula>
    </cfRule>
  </conditionalFormatting>
  <conditionalFormatting sqref="A21">
    <cfRule type="expression" dxfId="4" priority="7">
      <formula>IF(AND($C$21="",$D$21="",$E$21="",$F$21="",$G$21="",$H$21="",$I$21="",$J$21="",$K$21="",$L$21=""),TRUE,FALSE)</formula>
    </cfRule>
  </conditionalFormatting>
  <conditionalFormatting sqref="A23">
    <cfRule type="expression" dxfId="3" priority="5">
      <formula>IF(AND($C$23="",$D$23="",$E$23="",$F$23="",$G$23="",$H$23="",$I$23="",$J$23="",$K$23="",$L$23=""),TRUE,FALSE)</formula>
    </cfRule>
  </conditionalFormatting>
  <conditionalFormatting sqref="C22:L22">
    <cfRule type="cellIs" dxfId="2" priority="3" operator="notBetween">
      <formula>$B$60</formula>
      <formula>$B$61</formula>
    </cfRule>
  </conditionalFormatting>
  <conditionalFormatting sqref="A22">
    <cfRule type="expression" dxfId="1" priority="2">
      <formula>IF(AND($C$22="",$D$22="",$E$22="",$F$22="",$G$22="",$H$22="",$I$22="",$J$22="",$K$22="",$L$22=""),TRUE,FALSE)</formula>
    </cfRule>
  </conditionalFormatting>
  <conditionalFormatting sqref="A45">
    <cfRule type="expression" dxfId="0" priority="1">
      <formula>IF($B$45="",TRUE,FALSE)</formula>
    </cfRule>
  </conditionalFormatting>
  <pageMargins left="0.7" right="0.7" top="0.75" bottom="0.75" header="0.3" footer="0.3"/>
  <pageSetup paperSize="9" scale="53" orientation="portrait" r:id="rId1"/>
  <headerFooter>
    <oddFooter>&amp;CSupported by Sustainable Farming Fund</oddFooter>
  </headerFooter>
  <ignoredErrors>
    <ignoredError sqref="B43:B44" formulaRange="1"/>
  </ignoredErrors>
  <drawing r:id="rId2"/>
  <legacyDrawing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Finishing</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Allan</dc:creator>
  <cp:lastModifiedBy>Rebecca</cp:lastModifiedBy>
  <cp:revision/>
  <dcterms:created xsi:type="dcterms:W3CDTF">2002-12-20T02:21:46Z</dcterms:created>
  <dcterms:modified xsi:type="dcterms:W3CDTF">2021-05-30T11:24:55Z</dcterms:modified>
</cp:coreProperties>
</file>